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共有ドライブ\stc_地方創生支援\02_公会計\01_顧問・支援\3782_石岡市\R5\■報告書\令和６年度　財務書類作成支援業務委託\【第２章】財務書類四表及び附属明細書一式\３．附属明細書・注記\"/>
    </mc:Choice>
  </mc:AlternateContent>
  <xr:revisionPtr revIDLastSave="0" documentId="13_ncr:1_{F123CA4E-976E-46FC-A2A0-1DDE3D123205}" xr6:coauthVersionLast="47" xr6:coauthVersionMax="47" xr10:uidLastSave="{00000000-0000-0000-0000-000000000000}"/>
  <bookViews>
    <workbookView xWindow="-120" yWindow="-16320" windowWidth="29040" windowHeight="15720" xr2:uid="{D542B275-6918-47AE-8164-35734732D45C}"/>
  </bookViews>
  <sheets>
    <sheet name="附属明細書　目次" sheetId="1" r:id="rId1"/>
    <sheet name="１．①有形固定資産の明細" sheetId="2" r:id="rId2"/>
    <sheet name="２．②有形固定資産に係る行政目的別の明細" sheetId="3" r:id="rId3"/>
    <sheet name="３．③有価証券の明細" sheetId="4" r:id="rId4"/>
    <sheet name="３．④投資及び出資金の明細" sheetId="5" r:id="rId5"/>
    <sheet name="４．⑤基金の明細" sheetId="6" r:id="rId6"/>
    <sheet name="５．⑥貸付金の明細" sheetId="7" r:id="rId7"/>
    <sheet name="６．⑦長期延滞債権の明細" sheetId="8" r:id="rId8"/>
    <sheet name="６．⑧未収金の明細" sheetId="9" r:id="rId9"/>
    <sheet name="７．①～④地方債の明細" sheetId="10" r:id="rId10"/>
    <sheet name="８．⑤引当金の明細" sheetId="11" r:id="rId11"/>
    <sheet name="９．⑥未払金の明細" sheetId="12" r:id="rId12"/>
    <sheet name="10．⑦預り金の明細" sheetId="13" r:id="rId13"/>
    <sheet name="11．⑧その他負債の明細" sheetId="14" r:id="rId14"/>
    <sheet name="12．補助金等の明細" sheetId="15" r:id="rId15"/>
    <sheet name="13．財源の明細" sheetId="16" r:id="rId16"/>
    <sheet name="14．財源情報の明細" sheetId="17" r:id="rId17"/>
    <sheet name="15．資金の明細" sheetId="18" r:id="rId18"/>
  </sheets>
  <externalReferences>
    <externalReference r:id="rId19"/>
  </externalReferences>
  <definedNames>
    <definedName name="_xlnm._FilterDatabase" localSheetId="14" hidden="1">'12．補助金等の明細'!#REF!</definedName>
    <definedName name="_xlnm.Print_Area" localSheetId="1">'１．①有形固定資産の明細'!$A$1:$H$23</definedName>
    <definedName name="_xlnm.Print_Area" localSheetId="13">'11．⑧その他負債の明細'!$A$1:$D$12</definedName>
    <definedName name="_xlnm.Print_Area" localSheetId="14">'12．補助金等の明細'!$A$1:$E$23</definedName>
    <definedName name="_xlnm.Print_Area" localSheetId="15">'13．財源の明細'!$A$1:$E$80</definedName>
    <definedName name="_xlnm.Print_Area" localSheetId="16">'14．財源情報の明細'!$A$1:$F$12</definedName>
    <definedName name="_xlnm.Print_Area" localSheetId="4">'３．④投資及び出資金の明細'!$A$1:$K$46</definedName>
    <definedName name="_xlnm.Print_Area" localSheetId="5">'４．⑤基金の明細'!$A$1:$G$38</definedName>
    <definedName name="_xlnm.Print_Area" localSheetId="6">'５．⑥貸付金の明細'!$A$1:$G$22</definedName>
    <definedName name="_xlnm.Print_Area" localSheetId="7">'６．⑦長期延滞債権の明細'!$A$1:$C$40</definedName>
    <definedName name="_xlnm.Print_Area" localSheetId="8">'６．⑧未収金の明細'!$A$1:$C$39</definedName>
    <definedName name="_xlnm.Print_Area" localSheetId="9">'７．①～④地方債の明細'!$A$1:$L$76</definedName>
    <definedName name="_xlnm.Print_Area" localSheetId="10">'８．⑤引当金の明細'!$A$1:$F$36</definedName>
    <definedName name="_xlnm.Print_Titles" localSheetId="1">'１．①有形固定資産の明細'!$1:$5</definedName>
    <definedName name="_xlnm.Print_Titles" localSheetId="14">'12．補助金等の明細'!$1:$6</definedName>
    <definedName name="_xlnm.Print_Titles" localSheetId="15">'13．財源の明細'!$1:$5</definedName>
    <definedName name="_xlnm.Print_Titles" localSheetId="2">'２．②有形固定資産に係る行政目的別の明細'!$1:$5</definedName>
    <definedName name="_xlnm.Print_Titles" localSheetId="7">'６．⑦長期延滞債権の明細'!$1:$5</definedName>
    <definedName name="_xlnm.Print_Titles" localSheetId="8">'６．⑧未収金の明細'!$1:$5</definedName>
    <definedName name="一人当たりコスト">OFFSET([1]グラフ!$L$137,0,0,5-COUNTBLANK([1]グラフ!$L$137:$L$141),1)</definedName>
    <definedName name="一人当たり負担額">OFFSET([1]グラフ!$C$112,0,0,5-COUNTBLANK([1]グラフ!$C$112:$C$116),1)</definedName>
    <definedName name="基礎的財政収支">OFFSET([1]グラフ!$L$112,0,0,5-COUNTBLANK([1]グラフ!$L$112:$L$116),1)</definedName>
    <definedName name="経常収益">OFFSET([1]グラフ!$N$166,0,0,5-COUNTBLANK([1]グラフ!$N$166:$N$170),1)</definedName>
    <definedName name="経常費用">OFFSET([1]グラフ!$M$166,0,0,5-COUNTBLANK([1]グラフ!$M$166:$M$170),1)</definedName>
    <definedName name="減価償却累計額">OFFSET([1]グラフ!$K$32,0,0,5-COUNTBLANK([1]グラフ!$K$32:$K$36),1)</definedName>
    <definedName name="固定資産取得価額">OFFSET([1]グラフ!$C$32,0,0,5-COUNTBLANK([1]グラフ!$C$32:$C$36),1)</definedName>
    <definedName name="債務償還可能年数">OFFSET([1]グラフ!$C$138,0,0,5-COUNTBLANK([1]グラフ!$C$138:$C$142),1)</definedName>
    <definedName name="歳入額対資産比率">OFFSET([1]グラフ!$C$59,0,0,5-COUNTBLANK([1]グラフ!$C$59:$C$63),1)</definedName>
    <definedName name="資産">OFFSET([1]グラフ!$D$86,0,0,5-COUNTBLANK([1]グラフ!$D$86:$D$90),1)</definedName>
    <definedName name="社会資本">OFFSET([1]グラフ!$L$86,0,0,5-COUNTBLANK([1]グラフ!$L$86:$L$90),1)</definedName>
    <definedName name="社会資本2">OFFSET([1]グラフ!$T$86,0,0,5-COUNTBLANK([1]グラフ!$T$86:$T$90),1)</definedName>
    <definedName name="受益者負担">OFFSET([1]グラフ!$L$166,0,0,5-COUNTBLANK([1]グラフ!$L$166:$L$170),1)</definedName>
    <definedName name="住民一人当たりの資産額">OFFSET([1]グラフ!$C$3,0,0,5-COUNTBLANK([1]グラフ!$C$3:$C$7),1)</definedName>
    <definedName name="住民一人当たりの投資等・流動資産">OFFSET([1]グラフ!$T$3,0,0,5-COUNTBLANK([1]グラフ!$T$3:$T$7),1)</definedName>
    <definedName name="住民一人当たりの有形・無形固定資産">OFFSET([1]グラフ!$K$3,0,0,5-COUNTBLANK([1]グラフ!$K$3:$K$7),1)</definedName>
    <definedName name="純資産">OFFSET([1]グラフ!$E$86,0,0,5-COUNTBLANK([1]グラフ!$E$86:$E$90),1)</definedName>
    <definedName name="純資産比率">OFFSET([1]グラフ!$C$86,0,0,5-COUNTBLANK([1]グラフ!$C$86:$C$90),1)</definedName>
    <definedName name="地方債残高">OFFSET([1]グラフ!$M$86,0,0,5-COUNTBLANK([1]グラフ!$M$86:$M$90),1)</definedName>
    <definedName name="地方債残高２">OFFSET([1]グラフ!$U$86,0,0,5-COUNTBLANK([1]グラフ!$U$86:$U$90),1)</definedName>
    <definedName name="有形・無形">OFFSET([1]グラフ!$N$86,0,0,5-COUNTBLANK([1]グラフ!$N$86:$N$90),1)</definedName>
    <definedName name="有形・無形２">OFFSET([1]グラフ!$V$86,0,0,5-COUNTBLANK([1]グラフ!$V$86:$V$90),1)</definedName>
    <definedName name="有形固定資産減価償却率">OFFSET([1]グラフ!$O$59,0,0,5-COUNTBLANK([1]グラフ!$O$59:$O$63),1)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6" l="1"/>
  <c r="F12" i="17" l="1"/>
  <c r="E12" i="17"/>
  <c r="D12" i="17"/>
  <c r="C12" i="17"/>
  <c r="B11" i="17"/>
  <c r="B10" i="17"/>
  <c r="B9" i="17"/>
  <c r="B8" i="17"/>
  <c r="E78" i="16"/>
  <c r="E77" i="16"/>
  <c r="E75" i="16"/>
  <c r="E74" i="16"/>
  <c r="E72" i="16"/>
  <c r="E71" i="16"/>
  <c r="E31" i="16"/>
  <c r="E28" i="16"/>
  <c r="B12" i="17" l="1"/>
  <c r="D12" i="11"/>
  <c r="A36" i="9" l="1"/>
  <c r="G10" i="7"/>
  <c r="G9" i="7"/>
  <c r="A20" i="7"/>
  <c r="B9" i="6"/>
  <c r="B6" i="6" s="1"/>
  <c r="K21" i="4"/>
  <c r="J21" i="4"/>
  <c r="I21" i="4"/>
  <c r="H21" i="4"/>
  <c r="B21" i="4"/>
  <c r="G39" i="5"/>
  <c r="E39" i="5"/>
  <c r="H39" i="5" s="1"/>
  <c r="I39" i="5" s="1"/>
  <c r="J39" i="5" s="1"/>
  <c r="G38" i="5" l="1"/>
  <c r="E38" i="5"/>
  <c r="H38" i="5" s="1"/>
  <c r="I38" i="5" s="1"/>
  <c r="J38" i="5" s="1"/>
  <c r="G37" i="5"/>
  <c r="E37" i="5"/>
  <c r="G36" i="5"/>
  <c r="E36" i="5"/>
  <c r="H36" i="5" s="1"/>
  <c r="I36" i="5" s="1"/>
  <c r="J36" i="5" s="1"/>
  <c r="G35" i="5"/>
  <c r="E35" i="5"/>
  <c r="H35" i="5" s="1"/>
  <c r="I35" i="5" s="1"/>
  <c r="J35" i="5" s="1"/>
  <c r="G34" i="5"/>
  <c r="E34" i="5"/>
  <c r="G33" i="5"/>
  <c r="E33" i="5"/>
  <c r="G32" i="5"/>
  <c r="E32" i="5"/>
  <c r="G31" i="5"/>
  <c r="E31" i="5"/>
  <c r="G30" i="5"/>
  <c r="E30" i="5"/>
  <c r="G29" i="5"/>
  <c r="E29" i="5"/>
  <c r="G28" i="5"/>
  <c r="E28" i="5"/>
  <c r="H28" i="5" s="1"/>
  <c r="I28" i="5" s="1"/>
  <c r="J28" i="5" s="1"/>
  <c r="G27" i="5"/>
  <c r="E27" i="5"/>
  <c r="H27" i="5" s="1"/>
  <c r="I27" i="5" s="1"/>
  <c r="J27" i="5" s="1"/>
  <c r="I19" i="5"/>
  <c r="G19" i="5"/>
  <c r="E19" i="5"/>
  <c r="G18" i="5"/>
  <c r="E18" i="5"/>
  <c r="G17" i="5"/>
  <c r="E17" i="5"/>
  <c r="H17" i="5" s="1"/>
  <c r="I17" i="5" s="1"/>
  <c r="G16" i="5"/>
  <c r="E16" i="5"/>
  <c r="H33" i="5" l="1"/>
  <c r="I33" i="5" s="1"/>
  <c r="J33" i="5" s="1"/>
  <c r="H31" i="5"/>
  <c r="I31" i="5" s="1"/>
  <c r="J31" i="5" s="1"/>
  <c r="H29" i="5"/>
  <c r="I29" i="5" s="1"/>
  <c r="J29" i="5" s="1"/>
  <c r="H37" i="5"/>
  <c r="I37" i="5" s="1"/>
  <c r="J37" i="5" s="1"/>
  <c r="H34" i="5"/>
  <c r="I34" i="5" s="1"/>
  <c r="J34" i="5" s="1"/>
  <c r="H18" i="5"/>
  <c r="I18" i="5" s="1"/>
  <c r="H32" i="5"/>
  <c r="I32" i="5" s="1"/>
  <c r="J32" i="5" s="1"/>
  <c r="H30" i="5"/>
  <c r="I30" i="5" s="1"/>
  <c r="J30" i="5" s="1"/>
  <c r="H16" i="5"/>
  <c r="I16" i="5" s="1"/>
  <c r="A2" i="18"/>
  <c r="A2" i="17"/>
  <c r="A2" i="16"/>
  <c r="A2" i="15"/>
  <c r="A2" i="14"/>
  <c r="A2" i="13"/>
  <c r="A2" i="12"/>
  <c r="A2" i="11"/>
  <c r="A2" i="10"/>
  <c r="A2" i="9"/>
  <c r="A2" i="8"/>
  <c r="A2" i="7"/>
  <c r="A2" i="6"/>
  <c r="A2" i="5"/>
  <c r="A2" i="4" l="1"/>
  <c r="A2" i="3" l="1"/>
  <c r="A2" i="2"/>
  <c r="B18" i="18"/>
  <c r="B12" i="18"/>
  <c r="E79" i="16"/>
  <c r="E73" i="16"/>
  <c r="E66" i="16"/>
  <c r="E61" i="16"/>
  <c r="E58" i="16"/>
  <c r="E55" i="16"/>
  <c r="E51" i="16"/>
  <c r="E48" i="16"/>
  <c r="E52" i="16" s="1"/>
  <c r="E45" i="16"/>
  <c r="E41" i="16"/>
  <c r="E76" i="16" s="1"/>
  <c r="E38" i="16"/>
  <c r="E42" i="16" s="1"/>
  <c r="E35" i="16"/>
  <c r="E25" i="16"/>
  <c r="E32" i="16" s="1"/>
  <c r="E22" i="16"/>
  <c r="D18" i="15"/>
  <c r="D15" i="15"/>
  <c r="D9" i="15"/>
  <c r="D8" i="15"/>
  <c r="D12" i="14"/>
  <c r="C12" i="14"/>
  <c r="D11" i="14"/>
  <c r="C11" i="14"/>
  <c r="D8" i="14"/>
  <c r="D6" i="14"/>
  <c r="C6" i="14"/>
  <c r="D13" i="13"/>
  <c r="C13" i="13"/>
  <c r="D12" i="13"/>
  <c r="C12" i="13"/>
  <c r="D9" i="13"/>
  <c r="C9" i="13"/>
  <c r="D6" i="13"/>
  <c r="C6" i="13"/>
  <c r="D6" i="12"/>
  <c r="C6" i="12"/>
  <c r="E36" i="11"/>
  <c r="D36" i="11"/>
  <c r="C36" i="11"/>
  <c r="B36" i="11"/>
  <c r="E35" i="11"/>
  <c r="D35" i="11"/>
  <c r="C35" i="11"/>
  <c r="B35" i="11"/>
  <c r="D34" i="11"/>
  <c r="C34" i="11"/>
  <c r="B34" i="11"/>
  <c r="D33" i="11"/>
  <c r="C33" i="11"/>
  <c r="B33" i="11"/>
  <c r="E32" i="11"/>
  <c r="D32" i="11"/>
  <c r="B32" i="11"/>
  <c r="F30" i="11"/>
  <c r="F29" i="11"/>
  <c r="F28" i="11"/>
  <c r="F27" i="11"/>
  <c r="F26" i="11"/>
  <c r="E25" i="11"/>
  <c r="D25" i="11"/>
  <c r="C25" i="11"/>
  <c r="B25" i="11"/>
  <c r="F24" i="11"/>
  <c r="F23" i="11"/>
  <c r="F22" i="11"/>
  <c r="F21" i="11"/>
  <c r="F20" i="11"/>
  <c r="F19" i="11" s="1"/>
  <c r="E19" i="11"/>
  <c r="D19" i="11"/>
  <c r="B19" i="11"/>
  <c r="F18" i="11"/>
  <c r="F17" i="11"/>
  <c r="F16" i="11"/>
  <c r="F15" i="11"/>
  <c r="F14" i="11"/>
  <c r="E13" i="11"/>
  <c r="D13" i="11"/>
  <c r="C13" i="11"/>
  <c r="B13" i="11"/>
  <c r="F12" i="11"/>
  <c r="F11" i="11"/>
  <c r="F10" i="11"/>
  <c r="E34" i="11"/>
  <c r="F9" i="11"/>
  <c r="C7" i="11"/>
  <c r="D7" i="11"/>
  <c r="B7" i="11"/>
  <c r="K67" i="10"/>
  <c r="J67" i="10"/>
  <c r="I67" i="10"/>
  <c r="H67" i="10"/>
  <c r="G67" i="10"/>
  <c r="F67" i="10"/>
  <c r="E67" i="10"/>
  <c r="D67" i="10"/>
  <c r="C67" i="10"/>
  <c r="A59" i="10"/>
  <c r="I55" i="10"/>
  <c r="H55" i="10"/>
  <c r="G55" i="10"/>
  <c r="F55" i="10"/>
  <c r="E55" i="10"/>
  <c r="D55" i="10"/>
  <c r="C55" i="10"/>
  <c r="B54" i="10"/>
  <c r="B66" i="10" s="1"/>
  <c r="A54" i="10"/>
  <c r="A66" i="10" s="1"/>
  <c r="B53" i="10"/>
  <c r="B65" i="10" s="1"/>
  <c r="A53" i="10"/>
  <c r="A65" i="10" s="1"/>
  <c r="B52" i="10"/>
  <c r="B64" i="10" s="1"/>
  <c r="A52" i="10"/>
  <c r="A64" i="10" s="1"/>
  <c r="B51" i="10"/>
  <c r="A51" i="10"/>
  <c r="A63" i="10" s="1"/>
  <c r="A47" i="10"/>
  <c r="K32" i="10"/>
  <c r="J32" i="10"/>
  <c r="I32" i="10"/>
  <c r="H32" i="10"/>
  <c r="G32" i="10"/>
  <c r="F32" i="10"/>
  <c r="E32" i="10"/>
  <c r="D32" i="10"/>
  <c r="C32" i="10"/>
  <c r="B32" i="10"/>
  <c r="K27" i="10"/>
  <c r="J27" i="10"/>
  <c r="J39" i="10" s="1"/>
  <c r="I27" i="10"/>
  <c r="H27" i="10"/>
  <c r="G27" i="10"/>
  <c r="F27" i="10"/>
  <c r="E27" i="10"/>
  <c r="D27" i="10"/>
  <c r="C27" i="10"/>
  <c r="B27" i="10"/>
  <c r="K24" i="10"/>
  <c r="J24" i="10"/>
  <c r="I24" i="10"/>
  <c r="H24" i="10"/>
  <c r="G24" i="10"/>
  <c r="F24" i="10"/>
  <c r="E24" i="10"/>
  <c r="D24" i="10"/>
  <c r="C24" i="10"/>
  <c r="B24" i="10"/>
  <c r="K21" i="10"/>
  <c r="J21" i="10"/>
  <c r="I21" i="10"/>
  <c r="H21" i="10"/>
  <c r="G21" i="10"/>
  <c r="F21" i="10"/>
  <c r="E21" i="10"/>
  <c r="D21" i="10"/>
  <c r="C21" i="10"/>
  <c r="B21" i="10"/>
  <c r="K16" i="10"/>
  <c r="K40" i="10" s="1"/>
  <c r="J16" i="10"/>
  <c r="J40" i="10" s="1"/>
  <c r="I16" i="10"/>
  <c r="I40" i="10" s="1"/>
  <c r="H16" i="10"/>
  <c r="H40" i="10" s="1"/>
  <c r="G16" i="10"/>
  <c r="G40" i="10" s="1"/>
  <c r="F16" i="10"/>
  <c r="F40" i="10" s="1"/>
  <c r="E16" i="10"/>
  <c r="E40" i="10" s="1"/>
  <c r="D16" i="10"/>
  <c r="D40" i="10" s="1"/>
  <c r="C16" i="10"/>
  <c r="C40" i="10" s="1"/>
  <c r="B16" i="10"/>
  <c r="K8" i="10"/>
  <c r="K39" i="10" s="1"/>
  <c r="J8" i="10"/>
  <c r="I8" i="10"/>
  <c r="H8" i="10"/>
  <c r="G8" i="10"/>
  <c r="F8" i="10"/>
  <c r="E8" i="10"/>
  <c r="D8" i="10"/>
  <c r="D39" i="10" s="1"/>
  <c r="C8" i="10"/>
  <c r="B8" i="10"/>
  <c r="C30" i="9"/>
  <c r="B30" i="9"/>
  <c r="C28" i="9"/>
  <c r="C37" i="9" s="1"/>
  <c r="B28" i="9"/>
  <c r="B37" i="9" s="1"/>
  <c r="C25" i="9"/>
  <c r="C36" i="9" s="1"/>
  <c r="B25" i="9"/>
  <c r="B36" i="9" s="1"/>
  <c r="C20" i="9"/>
  <c r="B20" i="9"/>
  <c r="C13" i="9"/>
  <c r="B13" i="9"/>
  <c r="C9" i="9"/>
  <c r="C38" i="9" s="1"/>
  <c r="B9" i="9"/>
  <c r="C7" i="9"/>
  <c r="B7" i="9"/>
  <c r="C39" i="8"/>
  <c r="B39" i="8"/>
  <c r="C38" i="8"/>
  <c r="B38" i="8"/>
  <c r="C26" i="8"/>
  <c r="C37" i="8" s="1"/>
  <c r="B26" i="8"/>
  <c r="B37" i="8" s="1"/>
  <c r="C21" i="8"/>
  <c r="B21" i="8"/>
  <c r="B33" i="8" s="1"/>
  <c r="C14" i="8"/>
  <c r="C19" i="8" s="1"/>
  <c r="B14" i="8"/>
  <c r="B19" i="8" s="1"/>
  <c r="C7" i="8"/>
  <c r="C12" i="8" s="1"/>
  <c r="B7" i="8"/>
  <c r="F20" i="7"/>
  <c r="G13" i="7"/>
  <c r="F13" i="7"/>
  <c r="E13" i="7"/>
  <c r="E20" i="7" s="1"/>
  <c r="D13" i="7"/>
  <c r="D20" i="7" s="1"/>
  <c r="C13" i="7"/>
  <c r="C20" i="7" s="1"/>
  <c r="G12" i="7"/>
  <c r="G11" i="7"/>
  <c r="G8" i="7"/>
  <c r="G7" i="7" s="1"/>
  <c r="F7" i="7"/>
  <c r="F19" i="7" s="1"/>
  <c r="E7" i="7"/>
  <c r="E19" i="7" s="1"/>
  <c r="E21" i="7" s="1"/>
  <c r="D7" i="7"/>
  <c r="D19" i="7" s="1"/>
  <c r="C7" i="7"/>
  <c r="C19" i="7" s="1"/>
  <c r="F37" i="6"/>
  <c r="F36" i="6" s="1"/>
  <c r="G36" i="6"/>
  <c r="E36" i="6"/>
  <c r="D36" i="6"/>
  <c r="C36" i="6"/>
  <c r="B36" i="6"/>
  <c r="F35" i="6"/>
  <c r="G34" i="6"/>
  <c r="F34" i="6"/>
  <c r="E34" i="6"/>
  <c r="D34" i="6"/>
  <c r="C34" i="6"/>
  <c r="B34" i="6"/>
  <c r="B38" i="6" s="1"/>
  <c r="F33" i="6"/>
  <c r="F32" i="6"/>
  <c r="F31" i="6"/>
  <c r="F30" i="6"/>
  <c r="F29" i="6"/>
  <c r="F28" i="6"/>
  <c r="F27" i="6"/>
  <c r="F26" i="6"/>
  <c r="F25" i="6"/>
  <c r="F24" i="6"/>
  <c r="F23" i="6"/>
  <c r="F22" i="6"/>
  <c r="F21" i="6"/>
  <c r="F20" i="6"/>
  <c r="F19" i="6"/>
  <c r="F18" i="6"/>
  <c r="F17" i="6"/>
  <c r="F16" i="6"/>
  <c r="F15" i="6"/>
  <c r="F14" i="6"/>
  <c r="F13" i="6"/>
  <c r="F12" i="6"/>
  <c r="F11" i="6"/>
  <c r="F10" i="6"/>
  <c r="G9" i="6"/>
  <c r="G6" i="6" s="1"/>
  <c r="E9" i="6"/>
  <c r="E6" i="6" s="1"/>
  <c r="D9" i="6"/>
  <c r="D6" i="6" s="1"/>
  <c r="C9" i="6"/>
  <c r="C6" i="6" s="1"/>
  <c r="C38" i="6" s="1"/>
  <c r="F8" i="6"/>
  <c r="F7" i="6"/>
  <c r="J26" i="5"/>
  <c r="J42" i="5" s="1"/>
  <c r="K26" i="5"/>
  <c r="K42" i="5" s="1"/>
  <c r="B26" i="5"/>
  <c r="B42" i="5" s="1"/>
  <c r="J15" i="5"/>
  <c r="J22" i="5" s="1"/>
  <c r="B15" i="5"/>
  <c r="G11" i="5"/>
  <c r="F11" i="5"/>
  <c r="D11" i="5"/>
  <c r="B11" i="5"/>
  <c r="B29" i="4"/>
  <c r="K24" i="4"/>
  <c r="B24" i="4"/>
  <c r="J17" i="4"/>
  <c r="F17" i="4"/>
  <c r="D17" i="4"/>
  <c r="C17" i="4"/>
  <c r="B17" i="4"/>
  <c r="E17" i="4"/>
  <c r="J14" i="4"/>
  <c r="B14" i="4"/>
  <c r="H10" i="4"/>
  <c r="B10" i="4"/>
  <c r="F8" i="4"/>
  <c r="D8" i="4"/>
  <c r="B7" i="4"/>
  <c r="B55" i="10" l="1"/>
  <c r="H39" i="10"/>
  <c r="F13" i="11"/>
  <c r="B45" i="5"/>
  <c r="I39" i="10"/>
  <c r="G39" i="10"/>
  <c r="F33" i="11"/>
  <c r="B11" i="9"/>
  <c r="E43" i="16"/>
  <c r="D22" i="15"/>
  <c r="D23" i="15" s="1"/>
  <c r="E6" i="16"/>
  <c r="E33" i="16"/>
  <c r="E67" i="16"/>
  <c r="F35" i="11"/>
  <c r="F25" i="11"/>
  <c r="B31" i="11"/>
  <c r="D31" i="11"/>
  <c r="F36" i="11"/>
  <c r="F34" i="11"/>
  <c r="H35" i="10"/>
  <c r="J35" i="10"/>
  <c r="K35" i="10"/>
  <c r="I35" i="10"/>
  <c r="B63" i="10"/>
  <c r="B67" i="10" s="1"/>
  <c r="E39" i="10"/>
  <c r="K42" i="10"/>
  <c r="B35" i="10"/>
  <c r="F42" i="10"/>
  <c r="J42" i="10"/>
  <c r="B39" i="10"/>
  <c r="F35" i="10"/>
  <c r="G35" i="10"/>
  <c r="I42" i="10"/>
  <c r="J41" i="10"/>
  <c r="C39" i="10"/>
  <c r="D41" i="10"/>
  <c r="D35" i="10"/>
  <c r="E35" i="10"/>
  <c r="C35" i="10"/>
  <c r="G42" i="10"/>
  <c r="B35" i="9"/>
  <c r="B32" i="9"/>
  <c r="C32" i="9"/>
  <c r="B38" i="9"/>
  <c r="C33" i="8"/>
  <c r="C36" i="8"/>
  <c r="C40" i="8" s="1"/>
  <c r="F21" i="7"/>
  <c r="D21" i="7"/>
  <c r="E38" i="6"/>
  <c r="D38" i="6"/>
  <c r="G38" i="6"/>
  <c r="B46" i="5"/>
  <c r="C45" i="5"/>
  <c r="H14" i="4"/>
  <c r="G8" i="4"/>
  <c r="G10" i="4" s="1"/>
  <c r="F10" i="4"/>
  <c r="F7" i="4"/>
  <c r="D11" i="13"/>
  <c r="C10" i="14"/>
  <c r="D10" i="14"/>
  <c r="C11" i="13"/>
  <c r="E80" i="16"/>
  <c r="C21" i="7"/>
  <c r="I15" i="5"/>
  <c r="I22" i="5" s="1"/>
  <c r="H15" i="5"/>
  <c r="H22" i="5" s="1"/>
  <c r="E53" i="16"/>
  <c r="H26" i="5"/>
  <c r="H42" i="5" s="1"/>
  <c r="A48" i="10"/>
  <c r="A60" i="10" s="1"/>
  <c r="A71" i="10" s="1"/>
  <c r="E41" i="10"/>
  <c r="B40" i="10"/>
  <c r="L40" i="10" s="1"/>
  <c r="G41" i="10"/>
  <c r="D42" i="10"/>
  <c r="B12" i="8"/>
  <c r="B36" i="8"/>
  <c r="B40" i="8" s="1"/>
  <c r="C11" i="9"/>
  <c r="C35" i="9"/>
  <c r="C39" i="9" s="1"/>
  <c r="F39" i="10"/>
  <c r="H41" i="10"/>
  <c r="E42" i="10"/>
  <c r="E7" i="11"/>
  <c r="E31" i="11" s="1"/>
  <c r="C19" i="11"/>
  <c r="C31" i="11" s="1"/>
  <c r="D7" i="4"/>
  <c r="D10" i="4"/>
  <c r="C28" i="4" s="1"/>
  <c r="I41" i="10"/>
  <c r="E69" i="16"/>
  <c r="E70" i="16" s="1"/>
  <c r="B41" i="10"/>
  <c r="E33" i="11"/>
  <c r="B22" i="5"/>
  <c r="C41" i="10"/>
  <c r="K41" i="10"/>
  <c r="H42" i="10"/>
  <c r="F8" i="11"/>
  <c r="C32" i="11"/>
  <c r="B42" i="10"/>
  <c r="F41" i="10"/>
  <c r="C42" i="10"/>
  <c r="B39" i="9" l="1"/>
  <c r="F6" i="6"/>
  <c r="F38" i="6" s="1"/>
  <c r="E68" i="16"/>
  <c r="K43" i="10"/>
  <c r="K44" i="10" s="1"/>
  <c r="L39" i="10"/>
  <c r="G43" i="10"/>
  <c r="G44" i="10" s="1"/>
  <c r="J43" i="10"/>
  <c r="J44" i="10" s="1"/>
  <c r="I43" i="10"/>
  <c r="I44" i="10" s="1"/>
  <c r="D43" i="10"/>
  <c r="D44" i="10" s="1"/>
  <c r="I26" i="5"/>
  <c r="I42" i="5" s="1"/>
  <c r="H24" i="4"/>
  <c r="I24" i="4"/>
  <c r="I17" i="4"/>
  <c r="H17" i="4"/>
  <c r="G7" i="4"/>
  <c r="C43" i="10"/>
  <c r="C44" i="10" s="1"/>
  <c r="L42" i="10"/>
  <c r="H43" i="10"/>
  <c r="H44" i="10" s="1"/>
  <c r="E43" i="10"/>
  <c r="E44" i="10" s="1"/>
  <c r="L41" i="10"/>
  <c r="B43" i="10"/>
  <c r="B44" i="10" s="1"/>
  <c r="F43" i="10"/>
  <c r="F44" i="10" s="1"/>
  <c r="F32" i="11"/>
  <c r="F7" i="11"/>
  <c r="F31" i="11" s="1"/>
  <c r="C29" i="4"/>
  <c r="D28" i="4"/>
  <c r="D29" i="4" s="1"/>
  <c r="J24" i="4" l="1"/>
  <c r="I14" i="4"/>
  <c r="L43" i="10"/>
</calcChain>
</file>

<file path=xl/sharedStrings.xml><?xml version="1.0" encoding="utf-8"?>
<sst xmlns="http://schemas.openxmlformats.org/spreadsheetml/2006/main" count="681" uniqueCount="318">
  <si>
    <t>（一般会計等）</t>
    <rPh sb="1" eb="3">
      <t>イッパン</t>
    </rPh>
    <rPh sb="3" eb="5">
      <t>カイケイ</t>
    </rPh>
    <rPh sb="5" eb="6">
      <t>トウ</t>
    </rPh>
    <phoneticPr fontId="3"/>
  </si>
  <si>
    <t>附属明細書　目次</t>
    <rPh sb="0" eb="2">
      <t>フゾク</t>
    </rPh>
    <rPh sb="2" eb="5">
      <t>メイサイショ</t>
    </rPh>
    <rPh sb="6" eb="8">
      <t>モクジ</t>
    </rPh>
    <phoneticPr fontId="3"/>
  </si>
  <si>
    <t>＜貸借対照表の内容に関する明細＞</t>
  </si>
  <si>
    <t>１．附属明細書1（1）①有形固定資産の明細</t>
    <phoneticPr fontId="3"/>
  </si>
  <si>
    <t>２．附属明細書1（1）②有形固定資産の行政目的別明細</t>
  </si>
  <si>
    <t>３．附属明細書1（1）③有価証券の明細</t>
    <phoneticPr fontId="3"/>
  </si>
  <si>
    <t>４．附属明細書1（1）⑤基金の明細　</t>
    <phoneticPr fontId="3"/>
  </si>
  <si>
    <t>５．附属明細書1（1）⑥貸付金の明細</t>
    <phoneticPr fontId="3"/>
  </si>
  <si>
    <t>６．附属明細書1（1）⑦長期延滞債権の明細</t>
    <phoneticPr fontId="3"/>
  </si>
  <si>
    <t>８．附属明細書1（2）⑤引当金の明細　</t>
    <phoneticPr fontId="3"/>
  </si>
  <si>
    <t>９．附属明細書1（2）⑥未払金の明細　</t>
    <rPh sb="12" eb="15">
      <t>ミハライキン</t>
    </rPh>
    <phoneticPr fontId="3"/>
  </si>
  <si>
    <t>10．附属明細書1（2）⑦預り金の明細　</t>
    <rPh sb="13" eb="14">
      <t>アズカ</t>
    </rPh>
    <rPh sb="15" eb="16">
      <t>キン</t>
    </rPh>
    <phoneticPr fontId="3"/>
  </si>
  <si>
    <t>11．附属明細書1（2）⑧その他負債の明細　</t>
    <rPh sb="15" eb="16">
      <t>タ</t>
    </rPh>
    <rPh sb="16" eb="18">
      <t>フサイ</t>
    </rPh>
    <phoneticPr fontId="3"/>
  </si>
  <si>
    <t>＜行政コスト計算書の内容に関する明細＞</t>
  </si>
  <si>
    <t>12．附属明細書2（1）補助金等の明細</t>
    <phoneticPr fontId="3"/>
  </si>
  <si>
    <t>＜純資産変動計算書の内容に関する明細＞</t>
  </si>
  <si>
    <t>13．附属明細書3（1）財源の明細</t>
    <phoneticPr fontId="3"/>
  </si>
  <si>
    <t>14．附属明細書3（2）財源情報の明細</t>
    <phoneticPr fontId="3"/>
  </si>
  <si>
    <t>＜資金収支計算書の内容に関する明細＞</t>
  </si>
  <si>
    <t>15．附属明細書4（1）資金の明細</t>
    <phoneticPr fontId="3"/>
  </si>
  <si>
    <t>有形固定資産の明細</t>
  </si>
  <si>
    <t>会計：一般会計等</t>
  </si>
  <si>
    <t>（単位：円）</t>
  </si>
  <si>
    <t>区分</t>
  </si>
  <si>
    <t>前年度末残高_x000D_
(A)</t>
  </si>
  <si>
    <t>本年度増加額_x000D_
(B)</t>
  </si>
  <si>
    <t>本年度減少額_x000D_
(C)</t>
  </si>
  <si>
    <t>本年度末残高_x000D_
(A)+(B)-(C)_x000D_
(D)</t>
  </si>
  <si>
    <t>本年度末_x000D_
減価償却累計額_x000D_
(E)</t>
  </si>
  <si>
    <t>本年度償却額_x000D_
(F)</t>
  </si>
  <si>
    <t>差引本年度末残高_x000D_
(D)-(E)_x000D_
(G)</t>
  </si>
  <si>
    <t>事業用資産</t>
  </si>
  <si>
    <t>　土地</t>
  </si>
  <si>
    <t>-</t>
  </si>
  <si>
    <t>　立木竹</t>
  </si>
  <si>
    <t>　建物</t>
  </si>
  <si>
    <t>　工作物</t>
  </si>
  <si>
    <t>　船舶</t>
  </si>
  <si>
    <t>　浮標等</t>
  </si>
  <si>
    <t>　航空機</t>
  </si>
  <si>
    <t>　その他の有形固定資産</t>
  </si>
  <si>
    <t>　建設仮勘定</t>
  </si>
  <si>
    <t>インフラ資産</t>
  </si>
  <si>
    <t>　その他の公共用財産</t>
  </si>
  <si>
    <t>　公共用財産建設仮勘定</t>
  </si>
  <si>
    <t>物品</t>
  </si>
  <si>
    <t>合計</t>
  </si>
  <si>
    <t>有形固定資産に係る行政目的別の明細</t>
  </si>
  <si>
    <t>生活インフラ・_x000D_
国土保全</t>
  </si>
  <si>
    <t>教育</t>
  </si>
  <si>
    <t>福祉</t>
  </si>
  <si>
    <t>環境衛生</t>
  </si>
  <si>
    <t>産業振興</t>
  </si>
  <si>
    <t>消防</t>
  </si>
  <si>
    <t>総務</t>
  </si>
  <si>
    <t>その他</t>
  </si>
  <si>
    <t>有価証券の明細</t>
    <rPh sb="0" eb="2">
      <t>ユウカ</t>
    </rPh>
    <rPh sb="2" eb="4">
      <t>ショウケン</t>
    </rPh>
    <phoneticPr fontId="3"/>
  </si>
  <si>
    <t>自治体名：宮崎市</t>
    <rPh sb="5" eb="7">
      <t>ミヤザキ</t>
    </rPh>
    <rPh sb="7" eb="8">
      <t>シ</t>
    </rPh>
    <phoneticPr fontId="3"/>
  </si>
  <si>
    <t>市場価格のあるもの</t>
    <phoneticPr fontId="3"/>
  </si>
  <si>
    <t>(単位：円)</t>
    <rPh sb="4" eb="5">
      <t>エン</t>
    </rPh>
    <phoneticPr fontId="3"/>
  </si>
  <si>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</si>
  <si>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</si>
  <si>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</si>
  <si>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</si>
  <si>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</si>
  <si>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</si>
  <si>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</si>
  <si>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</si>
  <si>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＜一般会計＞</t>
    <rPh sb="1" eb="3">
      <t>イッパン</t>
    </rPh>
    <rPh sb="3" eb="5">
      <t>カイケイ</t>
    </rPh>
    <phoneticPr fontId="3"/>
  </si>
  <si>
    <t>-</t>
    <phoneticPr fontId="3"/>
  </si>
  <si>
    <t>.</t>
    <phoneticPr fontId="3"/>
  </si>
  <si>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</si>
  <si>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</si>
  <si>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</si>
  <si>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</si>
  <si>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</si>
  <si>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</si>
  <si>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</si>
  <si>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</si>
  <si>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</si>
  <si>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</si>
  <si>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</si>
  <si>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</si>
  <si>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</si>
  <si>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</si>
  <si>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貸借対照表計上額_x000D_</t>
    <phoneticPr fontId="3"/>
  </si>
  <si>
    <t>満期保有目的</t>
    <rPh sb="0" eb="2">
      <t>マンキ</t>
    </rPh>
    <rPh sb="2" eb="4">
      <t>ホユウ</t>
    </rPh>
    <rPh sb="4" eb="6">
      <t>モクテキ</t>
    </rPh>
    <phoneticPr fontId="3"/>
  </si>
  <si>
    <t>満期保有目的以外</t>
    <rPh sb="0" eb="2">
      <t>マンキ</t>
    </rPh>
    <rPh sb="2" eb="4">
      <t>ホユウ</t>
    </rPh>
    <rPh sb="4" eb="6">
      <t>モクテキ</t>
    </rPh>
    <rPh sb="6" eb="8">
      <t>イガイ</t>
    </rPh>
    <phoneticPr fontId="3"/>
  </si>
  <si>
    <t>合計</t>
    <rPh sb="0" eb="2">
      <t>ゴウケイ</t>
    </rPh>
    <phoneticPr fontId="3"/>
  </si>
  <si>
    <t>一般会計等　合計</t>
    <phoneticPr fontId="3"/>
  </si>
  <si>
    <t>投資及び出資金の明細</t>
  </si>
  <si>
    <t>市場価格のあるもの</t>
  </si>
  <si>
    <t>基金の明細</t>
  </si>
  <si>
    <t>種類</t>
  </si>
  <si>
    <t>現金預金</t>
  </si>
  <si>
    <t>有価証券</t>
  </si>
  <si>
    <t>土地</t>
  </si>
  <si>
    <t>合計_x000D_
(貸借対照表計上額)</t>
  </si>
  <si>
    <t>財政調整基金</t>
    <rPh sb="0" eb="2">
      <t>ザイセイ</t>
    </rPh>
    <rPh sb="2" eb="4">
      <t>チョウセイ</t>
    </rPh>
    <rPh sb="4" eb="6">
      <t>キキン</t>
    </rPh>
    <phoneticPr fontId="3"/>
  </si>
  <si>
    <t>その他基金</t>
    <rPh sb="2" eb="3">
      <t>タ</t>
    </rPh>
    <rPh sb="3" eb="5">
      <t>キキン</t>
    </rPh>
    <phoneticPr fontId="3"/>
  </si>
  <si>
    <t>貸付金の明細</t>
  </si>
  <si>
    <t>相手先名または種別</t>
  </si>
  <si>
    <t>長期貸付金</t>
  </si>
  <si>
    <t>短期貸付金</t>
  </si>
  <si>
    <t>(参考)_x000D_
貸付金計</t>
  </si>
  <si>
    <t>貸借対照表計上額</t>
  </si>
  <si>
    <t>徴収不能引当金_x000D_
計上額</t>
  </si>
  <si>
    <t>長期貸付金</t>
    <phoneticPr fontId="3"/>
  </si>
  <si>
    <t>短期貸付金</t>
    <phoneticPr fontId="3"/>
  </si>
  <si>
    <t>長期延滞債権の明細</t>
  </si>
  <si>
    <t>徴収不能引当金計上額</t>
  </si>
  <si>
    <t>【貸付金】</t>
    <rPh sb="1" eb="4">
      <t>カシツケキン</t>
    </rPh>
    <phoneticPr fontId="3"/>
  </si>
  <si>
    <t>諸収入</t>
    <rPh sb="0" eb="3">
      <t>ショシュウニュウ</t>
    </rPh>
    <phoneticPr fontId="3"/>
  </si>
  <si>
    <t>小計</t>
  </si>
  <si>
    <t>【税等未収金】</t>
    <rPh sb="1" eb="2">
      <t>ゼイ</t>
    </rPh>
    <rPh sb="2" eb="3">
      <t>トウ</t>
    </rPh>
    <rPh sb="3" eb="6">
      <t>ミシュウキン</t>
    </rPh>
    <phoneticPr fontId="3"/>
  </si>
  <si>
    <t>市民税</t>
  </si>
  <si>
    <t>固定資産税</t>
  </si>
  <si>
    <t>軽自動車税</t>
  </si>
  <si>
    <t>都市計画税</t>
  </si>
  <si>
    <t>【未収金】</t>
    <rPh sb="1" eb="4">
      <t>ミシュウキン</t>
    </rPh>
    <phoneticPr fontId="3"/>
  </si>
  <si>
    <t>分担金及び負担金</t>
    <rPh sb="0" eb="3">
      <t>ブンタンキン</t>
    </rPh>
    <rPh sb="3" eb="4">
      <t>オヨ</t>
    </rPh>
    <rPh sb="5" eb="8">
      <t>フタンキン</t>
    </rPh>
    <phoneticPr fontId="3"/>
  </si>
  <si>
    <t>使用料及び手数料</t>
    <rPh sb="0" eb="3">
      <t>シヨウリョウ</t>
    </rPh>
    <rPh sb="3" eb="4">
      <t>オヨ</t>
    </rPh>
    <rPh sb="5" eb="8">
      <t>テスウリョウ</t>
    </rPh>
    <phoneticPr fontId="3"/>
  </si>
  <si>
    <t>財産収入</t>
  </si>
  <si>
    <t>未収金の明細</t>
  </si>
  <si>
    <t>【税等未収金】</t>
    <rPh sb="1" eb="2">
      <t>ゼイ</t>
    </rPh>
    <rPh sb="2" eb="3">
      <t>トウ</t>
    </rPh>
    <rPh sb="3" eb="5">
      <t>ミシュウ</t>
    </rPh>
    <phoneticPr fontId="3"/>
  </si>
  <si>
    <t>【未収金】</t>
  </si>
  <si>
    <t>財産収入</t>
    <rPh sb="0" eb="2">
      <t>ザイサン</t>
    </rPh>
    <rPh sb="2" eb="4">
      <t>シュウニュウ</t>
    </rPh>
    <phoneticPr fontId="3"/>
  </si>
  <si>
    <t>地方債等（借入先別）の明細</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</si>
  <si>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</si>
  <si>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</si>
  <si>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</si>
  <si>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</si>
  <si>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</si>
  <si>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</si>
  <si>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</si>
  <si>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</si>
  <si>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</si>
  <si>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【通常分】</t>
    <rPh sb="1" eb="3">
      <t>ツウジョウ</t>
    </rPh>
    <rPh sb="3" eb="4">
      <t>ブン</t>
    </rPh>
    <phoneticPr fontId="6"/>
  </si>
  <si>
    <t>＜一般会計＞</t>
    <rPh sb="1" eb="3">
      <t>イッパン</t>
    </rPh>
    <rPh sb="3" eb="5">
      <t>カイケイ</t>
    </rPh>
    <phoneticPr fontId="22"/>
  </si>
  <si>
    <t>　一般公共事業</t>
  </si>
  <si>
    <t>　公営住宅建設</t>
  </si>
  <si>
    <t>　災害復旧</t>
  </si>
  <si>
    <t>　教育・福祉施設</t>
  </si>
  <si>
    <t>　一般単独事業</t>
  </si>
  <si>
    <t>　その他</t>
  </si>
  <si>
    <t>【特別分】</t>
    <phoneticPr fontId="22"/>
  </si>
  <si>
    <t>＜一般会計＞</t>
    <phoneticPr fontId="22"/>
  </si>
  <si>
    <t>　臨時財政対策債</t>
  </si>
  <si>
    <t>　減税補てん債</t>
  </si>
  <si>
    <t>　退職手当債</t>
  </si>
  <si>
    <t>（地方債（長期分）</t>
    <rPh sb="1" eb="3">
      <t>チホウ</t>
    </rPh>
    <rPh sb="3" eb="4">
      <t>サイ</t>
    </rPh>
    <rPh sb="5" eb="7">
      <t>チョウキ</t>
    </rPh>
    <rPh sb="7" eb="8">
      <t>ブン</t>
    </rPh>
    <phoneticPr fontId="3"/>
  </si>
  <si>
    <t>地方債等（利率別）の明細</t>
  </si>
  <si>
    <t>会計別内訳</t>
    <rPh sb="0" eb="2">
      <t>カイケイ</t>
    </rPh>
    <rPh sb="2" eb="3">
      <t>ベツ</t>
    </rPh>
    <rPh sb="3" eb="5">
      <t>ウチワケ</t>
    </rPh>
    <phoneticPr fontId="3"/>
  </si>
  <si>
    <t>1.5%以下</t>
  </si>
  <si>
    <t>1.5%超_x000D_
2.0%以下</t>
  </si>
  <si>
    <t>2.0%超_x000D_
2.5%以下</t>
  </si>
  <si>
    <t>2.5%超_x000D_
3.0%以下</t>
  </si>
  <si>
    <t>3.0%超_x000D_
3.5%以下</t>
  </si>
  <si>
    <t>3.5%超_x000D_
4.0%以下</t>
  </si>
  <si>
    <t>4.0%超</t>
  </si>
  <si>
    <t>(参考)_x000D_
加重平均_x000D_
利率</t>
  </si>
  <si>
    <t>地方債等（返済期間別）の明細</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</si>
  <si>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</si>
  <si>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</si>
  <si>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</si>
  <si>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</si>
  <si>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</si>
  <si>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</si>
  <si>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</si>
  <si>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</si>
  <si>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</si>
  <si>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一般会計等　合計</t>
    <rPh sb="0" eb="5">
      <t>イッパンカイケイトウ</t>
    </rPh>
    <phoneticPr fontId="3"/>
  </si>
  <si>
    <t>特定の契約条項が付された地方債等の概要</t>
  </si>
  <si>
    <t>特定の契約条項が_x000D_
付された地方債等残高</t>
  </si>
  <si>
    <t>契約条項の概要</t>
  </si>
  <si>
    <t>―</t>
    <phoneticPr fontId="3"/>
  </si>
  <si>
    <t>※特定の契約条項とは、特定の条件に合致した場合に支払金利が上昇する場合等をいいます。</t>
    <rPh sb="1" eb="3">
      <t>トクテイ</t>
    </rPh>
    <rPh sb="4" eb="6">
      <t>ケイヤク</t>
    </rPh>
    <rPh sb="6" eb="8">
      <t>ジョウコウ</t>
    </rPh>
    <rPh sb="11" eb="13">
      <t>トクテイ</t>
    </rPh>
    <rPh sb="14" eb="16">
      <t>ジョウケン</t>
    </rPh>
    <rPh sb="17" eb="19">
      <t>ガッチ</t>
    </rPh>
    <rPh sb="21" eb="23">
      <t>バアイ</t>
    </rPh>
    <rPh sb="24" eb="26">
      <t>シハラ</t>
    </rPh>
    <rPh sb="26" eb="28">
      <t>キンリ</t>
    </rPh>
    <rPh sb="29" eb="31">
      <t>ジョウショウ</t>
    </rPh>
    <rPh sb="33" eb="35">
      <t>バアイ</t>
    </rPh>
    <rPh sb="35" eb="36">
      <t>ナド</t>
    </rPh>
    <phoneticPr fontId="3"/>
  </si>
  <si>
    <t>引当金の明細</t>
  </si>
  <si>
    <t>前年度末残高</t>
  </si>
  <si>
    <t>本年度増加額</t>
  </si>
  <si>
    <t>本年度減少額</t>
  </si>
  <si>
    <t>本年度末残高</t>
  </si>
  <si>
    <t>目的使用</t>
  </si>
  <si>
    <t>徴収不能引当金（固定）</t>
    <rPh sb="8" eb="10">
      <t>コテイ</t>
    </rPh>
    <phoneticPr fontId="3"/>
  </si>
  <si>
    <t>徴収不能引当金（流動）</t>
    <rPh sb="8" eb="10">
      <t>リュウドウ</t>
    </rPh>
    <phoneticPr fontId="3"/>
  </si>
  <si>
    <t>投資損失引当金（固定）</t>
    <rPh sb="0" eb="2">
      <t>トウシ</t>
    </rPh>
    <rPh sb="2" eb="4">
      <t>ソンシツ</t>
    </rPh>
    <rPh sb="4" eb="6">
      <t>ヒキアテ</t>
    </rPh>
    <rPh sb="6" eb="7">
      <t>キン</t>
    </rPh>
    <rPh sb="8" eb="10">
      <t>コテイ</t>
    </rPh>
    <phoneticPr fontId="3"/>
  </si>
  <si>
    <t>退職手当引当金（固定）</t>
    <rPh sb="8" eb="10">
      <t>コテイ</t>
    </rPh>
    <phoneticPr fontId="3"/>
  </si>
  <si>
    <t>賞与等引当金（流動）</t>
    <rPh sb="7" eb="9">
      <t>リュウドウ</t>
    </rPh>
    <phoneticPr fontId="3"/>
  </si>
  <si>
    <t>未払金及び未払費用の明細</t>
    <rPh sb="0" eb="3">
      <t>ミハライキン</t>
    </rPh>
    <rPh sb="3" eb="4">
      <t>オヨ</t>
    </rPh>
    <rPh sb="5" eb="7">
      <t>ミハライ</t>
    </rPh>
    <rPh sb="7" eb="9">
      <t>ヒヨウ</t>
    </rPh>
    <phoneticPr fontId="3"/>
  </si>
  <si>
    <t>内容</t>
    <rPh sb="0" eb="2">
      <t>ナイヨウ</t>
    </rPh>
    <phoneticPr fontId="3"/>
  </si>
  <si>
    <t>長期（固定）</t>
    <rPh sb="0" eb="2">
      <t>チョウキ</t>
    </rPh>
    <rPh sb="3" eb="5">
      <t>コテイ</t>
    </rPh>
    <phoneticPr fontId="3"/>
  </si>
  <si>
    <t>短期（流動）</t>
    <rPh sb="0" eb="2">
      <t>タンキ</t>
    </rPh>
    <rPh sb="3" eb="5">
      <t>リュウドウ</t>
    </rPh>
    <phoneticPr fontId="3"/>
  </si>
  <si>
    <t>【未払金】</t>
    <rPh sb="1" eb="4">
      <t>ミバライキン</t>
    </rPh>
    <phoneticPr fontId="3"/>
  </si>
  <si>
    <t>一般会計等　合計</t>
    <rPh sb="0" eb="5">
      <t>イッパンカイケイトウ</t>
    </rPh>
    <rPh sb="6" eb="8">
      <t>ゴウケイ</t>
    </rPh>
    <phoneticPr fontId="3"/>
  </si>
  <si>
    <t>【未払費用】</t>
    <rPh sb="1" eb="3">
      <t>ミバライ</t>
    </rPh>
    <rPh sb="3" eb="5">
      <t>ヒヨウ</t>
    </rPh>
    <phoneticPr fontId="3"/>
  </si>
  <si>
    <t>預り金の明細</t>
    <rPh sb="0" eb="1">
      <t>アズカ</t>
    </rPh>
    <rPh sb="2" eb="3">
      <t>キン</t>
    </rPh>
    <phoneticPr fontId="3"/>
  </si>
  <si>
    <t>歳計外現金</t>
    <rPh sb="0" eb="2">
      <t>サイケイ</t>
    </rPh>
    <rPh sb="2" eb="3">
      <t>ガイ</t>
    </rPh>
    <rPh sb="3" eb="5">
      <t>ゲンキン</t>
    </rPh>
    <phoneticPr fontId="3"/>
  </si>
  <si>
    <t>その他負債の明細</t>
    <rPh sb="2" eb="3">
      <t>タ</t>
    </rPh>
    <rPh sb="3" eb="5">
      <t>フサイ</t>
    </rPh>
    <phoneticPr fontId="3"/>
  </si>
  <si>
    <t>リース債務</t>
    <rPh sb="3" eb="5">
      <t>サイム</t>
    </rPh>
    <phoneticPr fontId="3"/>
  </si>
  <si>
    <t>補助金等の明細</t>
  </si>
  <si>
    <t>名称</t>
  </si>
  <si>
    <t>相手先</t>
  </si>
  <si>
    <t>金額</t>
  </si>
  <si>
    <t>支出目的</t>
  </si>
  <si>
    <t>他団体への公共施設等整備補助金等_x000D_
(所有外資産分)</t>
  </si>
  <si>
    <t>計</t>
  </si>
  <si>
    <t>その他の補助金等
（補助金等）</t>
    <rPh sb="10" eb="13">
      <t>ホジョキン</t>
    </rPh>
    <rPh sb="13" eb="14">
      <t>トウ</t>
    </rPh>
    <phoneticPr fontId="3"/>
  </si>
  <si>
    <t>財源の明細</t>
  </si>
  <si>
    <t>会計</t>
  </si>
  <si>
    <t>財源の内容</t>
  </si>
  <si>
    <t>一般会計等</t>
    <rPh sb="0" eb="5">
      <t>イッパンカイケイトウ</t>
    </rPh>
    <phoneticPr fontId="3"/>
  </si>
  <si>
    <t>＜一般会計＞</t>
    <rPh sb="1" eb="5">
      <t>イッパンカイケイ</t>
    </rPh>
    <phoneticPr fontId="3"/>
  </si>
  <si>
    <t>税収等</t>
  </si>
  <si>
    <t>他会計からの移転収入</t>
    <rPh sb="0" eb="1">
      <t>タ</t>
    </rPh>
    <rPh sb="1" eb="3">
      <t>カイケイ</t>
    </rPh>
    <rPh sb="6" eb="8">
      <t>イテン</t>
    </rPh>
    <rPh sb="8" eb="10">
      <t>シュウニュウ</t>
    </rPh>
    <phoneticPr fontId="3"/>
  </si>
  <si>
    <t>国県等補助金</t>
  </si>
  <si>
    <t>資本的_x000D_
補助金</t>
  </si>
  <si>
    <t>国庫支出金</t>
    <rPh sb="0" eb="2">
      <t>コッコ</t>
    </rPh>
    <rPh sb="2" eb="5">
      <t>シシュツキン</t>
    </rPh>
    <phoneticPr fontId="3"/>
  </si>
  <si>
    <t>都道府県等支出金</t>
    <rPh sb="0" eb="4">
      <t>トドウフケン</t>
    </rPh>
    <rPh sb="4" eb="5">
      <t>トウ</t>
    </rPh>
    <rPh sb="5" eb="8">
      <t>シシュツキン</t>
    </rPh>
    <phoneticPr fontId="3"/>
  </si>
  <si>
    <t>経常的_x000D_
補助金</t>
  </si>
  <si>
    <t>臨時的_x000D_
補助金</t>
    <rPh sb="0" eb="2">
      <t>リンジ</t>
    </rPh>
    <phoneticPr fontId="3"/>
  </si>
  <si>
    <t>一般会計等</t>
    <phoneticPr fontId="3"/>
  </si>
  <si>
    <t>経常的_x000D_
補助金</t>
    <phoneticPr fontId="3"/>
  </si>
  <si>
    <t>＜一般会計等相殺＞</t>
    <phoneticPr fontId="3"/>
  </si>
  <si>
    <t>税収等</t>
    <rPh sb="0" eb="3">
      <t>ゼイシュウトウ</t>
    </rPh>
    <phoneticPr fontId="3"/>
  </si>
  <si>
    <t>＜一般会計等＞</t>
    <rPh sb="1" eb="6">
      <t>イッパンカイケイトウ</t>
    </rPh>
    <phoneticPr fontId="3"/>
  </si>
  <si>
    <t>財源情報の明細</t>
  </si>
  <si>
    <t>内訳</t>
  </si>
  <si>
    <t>地方債等</t>
  </si>
  <si>
    <t>純行政コスト</t>
    <rPh sb="0" eb="1">
      <t>ジュン</t>
    </rPh>
    <rPh sb="1" eb="3">
      <t>ギョウセイ</t>
    </rPh>
    <phoneticPr fontId="22"/>
  </si>
  <si>
    <t>有形固定資産等の増加</t>
    <rPh sb="0" eb="2">
      <t>ユウケイ</t>
    </rPh>
    <rPh sb="2" eb="4">
      <t>コテイ</t>
    </rPh>
    <rPh sb="4" eb="6">
      <t>シサン</t>
    </rPh>
    <rPh sb="6" eb="7">
      <t>ナド</t>
    </rPh>
    <rPh sb="8" eb="10">
      <t>ゾウカ</t>
    </rPh>
    <phoneticPr fontId="22"/>
  </si>
  <si>
    <t>貸付金・基金等の増加</t>
    <rPh sb="0" eb="3">
      <t>カシツケキン</t>
    </rPh>
    <rPh sb="4" eb="6">
      <t>キキン</t>
    </rPh>
    <rPh sb="6" eb="7">
      <t>ナド</t>
    </rPh>
    <rPh sb="8" eb="10">
      <t>ゾウカ</t>
    </rPh>
    <phoneticPr fontId="22"/>
  </si>
  <si>
    <t>その他</t>
    <rPh sb="2" eb="3">
      <t>タ</t>
    </rPh>
    <phoneticPr fontId="22"/>
  </si>
  <si>
    <t>合計</t>
    <rPh sb="0" eb="2">
      <t>ゴウケイ</t>
    </rPh>
    <phoneticPr fontId="22"/>
  </si>
  <si>
    <t>資金の明細</t>
  </si>
  <si>
    <t>【歳計現金】</t>
    <rPh sb="1" eb="3">
      <t>サイケイ</t>
    </rPh>
    <rPh sb="3" eb="5">
      <t>ゲンキン</t>
    </rPh>
    <phoneticPr fontId="3"/>
  </si>
  <si>
    <t>＜一般会計＞</t>
  </si>
  <si>
    <t>【歳計外現金】</t>
    <rPh sb="1" eb="3">
      <t>サイケイ</t>
    </rPh>
    <rPh sb="3" eb="4">
      <t>ガイ</t>
    </rPh>
    <rPh sb="4" eb="6">
      <t>ゲンキン</t>
    </rPh>
    <phoneticPr fontId="3"/>
  </si>
  <si>
    <r>
      <t>７．附属明細書1（2）①</t>
    </r>
    <r>
      <rPr>
        <sz val="10.5"/>
        <color rgb="FF000000"/>
        <rFont val="游ゴシック"/>
        <family val="3"/>
        <charset val="128"/>
        <scheme val="minor"/>
      </rPr>
      <t>地方債（借入先別）の明細</t>
    </r>
  </si>
  <si>
    <t>　　　　　　　　　　⑧未収金の明細</t>
    <phoneticPr fontId="3"/>
  </si>
  <si>
    <r>
      <t>　　　　　　　　　　②</t>
    </r>
    <r>
      <rPr>
        <sz val="10.5"/>
        <color rgb="FF000000"/>
        <rFont val="游ゴシック"/>
        <family val="3"/>
        <charset val="128"/>
        <scheme val="minor"/>
      </rPr>
      <t xml:space="preserve">地方債（利率別）の明細 </t>
    </r>
    <phoneticPr fontId="3"/>
  </si>
  <si>
    <r>
      <t>　　　　　　　　　　④特定の契約条項が付された地方</t>
    </r>
    <r>
      <rPr>
        <sz val="10.5"/>
        <color rgb="FF000000"/>
        <rFont val="游ゴシック"/>
        <family val="3"/>
        <charset val="128"/>
        <scheme val="minor"/>
      </rPr>
      <t>債</t>
    </r>
    <phoneticPr fontId="3"/>
  </si>
  <si>
    <r>
      <t>　　　　　　　　　　③</t>
    </r>
    <r>
      <rPr>
        <sz val="10.5"/>
        <color rgb="FF000000"/>
        <rFont val="游ゴシック"/>
        <family val="3"/>
        <charset val="128"/>
        <scheme val="minor"/>
      </rPr>
      <t>地方債（返済期間別）の明細</t>
    </r>
    <phoneticPr fontId="3"/>
  </si>
  <si>
    <t>　　　　　　　　　　④投資及び出資金の明細</t>
    <phoneticPr fontId="3"/>
  </si>
  <si>
    <t>石岡市</t>
    <rPh sb="0" eb="3">
      <t>イシオカシ</t>
    </rPh>
    <phoneticPr fontId="3"/>
  </si>
  <si>
    <t>令和5年度　財務書類</t>
    <rPh sb="0" eb="2">
      <t>レイワ</t>
    </rPh>
    <rPh sb="3" eb="5">
      <t>ネンド</t>
    </rPh>
    <rPh sb="4" eb="5">
      <t>ド</t>
    </rPh>
    <rPh sb="6" eb="8">
      <t>ザイム</t>
    </rPh>
    <rPh sb="8" eb="10">
      <t>ショルイ</t>
    </rPh>
    <phoneticPr fontId="3"/>
  </si>
  <si>
    <t>年度：令和5年度</t>
    <phoneticPr fontId="3"/>
  </si>
  <si>
    <t xml:space="preserve"> 水道事業会計出資金</t>
  </si>
  <si>
    <t xml:space="preserve"> 湖北水道企業団出資金</t>
  </si>
  <si>
    <t xml:space="preserve"> 石岡市産業文化事業団出捐金</t>
  </si>
  <si>
    <t xml:space="preserve"> ㈱まち未来いしおか</t>
  </si>
  <si>
    <t xml:space="preserve"> 茨城県農業信用基金協会出資金</t>
  </si>
  <si>
    <t xml:space="preserve"> ㈱茨城計算センター株券</t>
  </si>
  <si>
    <t xml:space="preserve"> 茨城県社会福祉事業団出資金</t>
  </si>
  <si>
    <t xml:space="preserve"> 茨城県信用保証協会出捐金</t>
  </si>
  <si>
    <t xml:space="preserve"> （財）茨城県建設技術公社出捐金</t>
  </si>
  <si>
    <t xml:space="preserve"> 工業技術振興基金出捐金</t>
  </si>
  <si>
    <t xml:space="preserve"> 茨城県消防協会出捐金</t>
  </si>
  <si>
    <t xml:space="preserve"> （財）いばらき腎バンク出捐金</t>
  </si>
  <si>
    <t xml:space="preserve"> （財）茨城県国際交流協会出捐金</t>
  </si>
  <si>
    <t xml:space="preserve"> （財）砂防フロンティア整備推進機構出捐金</t>
  </si>
  <si>
    <t xml:space="preserve"> （財）茨城県暴力追放推進センター出捐金</t>
  </si>
  <si>
    <t xml:space="preserve"> 地方公共団体金融機構出資金</t>
  </si>
  <si>
    <t xml:space="preserve"> つくばね森林組合出資金</t>
    <rPh sb="5" eb="7">
      <t>シンリン</t>
    </rPh>
    <rPh sb="7" eb="9">
      <t>クミアイ</t>
    </rPh>
    <rPh sb="9" eb="12">
      <t>シュッシキン</t>
    </rPh>
    <phoneticPr fontId="6"/>
  </si>
  <si>
    <t>茨城県信用保証協会損失補償寄託金</t>
    <rPh sb="0" eb="3">
      <t>イバラキケン</t>
    </rPh>
    <rPh sb="3" eb="5">
      <t>シンヨウ</t>
    </rPh>
    <rPh sb="5" eb="7">
      <t>ホショウ</t>
    </rPh>
    <rPh sb="7" eb="9">
      <t>キョウカイ</t>
    </rPh>
    <rPh sb="9" eb="11">
      <t>ソンシツ</t>
    </rPh>
    <rPh sb="11" eb="13">
      <t>ホショウ</t>
    </rPh>
    <rPh sb="13" eb="16">
      <t>キタクキン</t>
    </rPh>
    <phoneticPr fontId="5"/>
  </si>
  <si>
    <t>減債基金</t>
    <rPh sb="0" eb="2">
      <t>ゲンサイ</t>
    </rPh>
    <rPh sb="2" eb="4">
      <t>キキン</t>
    </rPh>
    <phoneticPr fontId="7"/>
  </si>
  <si>
    <t>&lt;霊園事業特別会計&gt;</t>
    <rPh sb="1" eb="5">
      <t>レイエンジギョウ</t>
    </rPh>
    <rPh sb="5" eb="7">
      <t>トクベツ</t>
    </rPh>
    <rPh sb="7" eb="9">
      <t>カイケイ</t>
    </rPh>
    <phoneticPr fontId="10"/>
  </si>
  <si>
    <t>石岡市営墓地整備等基金</t>
    <rPh sb="0" eb="6">
      <t>イシオカシエイボチ</t>
    </rPh>
    <rPh sb="6" eb="11">
      <t>セイビトウキキン</t>
    </rPh>
    <phoneticPr fontId="6"/>
  </si>
  <si>
    <t>公共施設整備基金</t>
    <rPh sb="0" eb="2">
      <t>コウキョウ</t>
    </rPh>
    <rPh sb="2" eb="4">
      <t>シセツ</t>
    </rPh>
    <rPh sb="4" eb="6">
      <t>セイビ</t>
    </rPh>
    <rPh sb="6" eb="8">
      <t>キキン</t>
    </rPh>
    <phoneticPr fontId="38"/>
  </si>
  <si>
    <t>ふるさとづくり基金</t>
    <rPh sb="7" eb="9">
      <t>キキン</t>
    </rPh>
    <phoneticPr fontId="38"/>
  </si>
  <si>
    <t>地域福祉基金</t>
    <rPh sb="0" eb="2">
      <t>チイキ</t>
    </rPh>
    <rPh sb="2" eb="4">
      <t>フクシ</t>
    </rPh>
    <rPh sb="4" eb="6">
      <t>キキン</t>
    </rPh>
    <phoneticPr fontId="38"/>
  </si>
  <si>
    <t>駅周辺整備基金</t>
    <rPh sb="0" eb="3">
      <t>エキシュウヘン</t>
    </rPh>
    <rPh sb="3" eb="5">
      <t>セイビ</t>
    </rPh>
    <rPh sb="5" eb="7">
      <t>キキン</t>
    </rPh>
    <phoneticPr fontId="38"/>
  </si>
  <si>
    <t>学校施設等整備基金</t>
    <rPh sb="0" eb="2">
      <t>ガッコウ</t>
    </rPh>
    <rPh sb="2" eb="4">
      <t>シセツ</t>
    </rPh>
    <rPh sb="4" eb="5">
      <t>トウ</t>
    </rPh>
    <rPh sb="5" eb="7">
      <t>セイビ</t>
    </rPh>
    <rPh sb="7" eb="9">
      <t>キキン</t>
    </rPh>
    <phoneticPr fontId="38"/>
  </si>
  <si>
    <t>奨学金基金</t>
    <rPh sb="0" eb="3">
      <t>ショウガクキン</t>
    </rPh>
    <rPh sb="3" eb="5">
      <t>キキン</t>
    </rPh>
    <phoneticPr fontId="38"/>
  </si>
  <si>
    <t>茨城県フラワーパーク施設整備等基金</t>
    <rPh sb="0" eb="3">
      <t>イバラキケン</t>
    </rPh>
    <rPh sb="10" eb="12">
      <t>シセツ</t>
    </rPh>
    <rPh sb="12" eb="14">
      <t>セイビ</t>
    </rPh>
    <rPh sb="14" eb="15">
      <t>トウ</t>
    </rPh>
    <rPh sb="15" eb="17">
      <t>キキン</t>
    </rPh>
    <phoneticPr fontId="38"/>
  </si>
  <si>
    <t>ふれあいの森施設整備等基金</t>
    <rPh sb="5" eb="6">
      <t>モリ</t>
    </rPh>
    <rPh sb="6" eb="8">
      <t>シセツ</t>
    </rPh>
    <rPh sb="8" eb="11">
      <t>セイビトウ</t>
    </rPh>
    <rPh sb="11" eb="13">
      <t>キキン</t>
    </rPh>
    <phoneticPr fontId="38"/>
  </si>
  <si>
    <t>観光施設整備等基金</t>
    <rPh sb="0" eb="2">
      <t>カンコウ</t>
    </rPh>
    <rPh sb="2" eb="4">
      <t>シセツ</t>
    </rPh>
    <rPh sb="4" eb="7">
      <t>セイビトウ</t>
    </rPh>
    <rPh sb="7" eb="9">
      <t>キキン</t>
    </rPh>
    <phoneticPr fontId="38"/>
  </si>
  <si>
    <t>石岡市庁舎整備基金</t>
    <rPh sb="0" eb="3">
      <t>イシオカシ</t>
    </rPh>
    <rPh sb="3" eb="5">
      <t>チョウシャ</t>
    </rPh>
    <rPh sb="5" eb="7">
      <t>セイビ</t>
    </rPh>
    <rPh sb="7" eb="9">
      <t>キキン</t>
    </rPh>
    <phoneticPr fontId="38"/>
  </si>
  <si>
    <t>ふるさと応援寄附金基金</t>
    <rPh sb="4" eb="6">
      <t>オウエン</t>
    </rPh>
    <rPh sb="6" eb="9">
      <t>キフキン</t>
    </rPh>
    <rPh sb="9" eb="11">
      <t>キキン</t>
    </rPh>
    <phoneticPr fontId="38"/>
  </si>
  <si>
    <t>複合文化施設整備基金</t>
    <rPh sb="0" eb="10">
      <t>フクゴウブンカシセツセイビキキン</t>
    </rPh>
    <phoneticPr fontId="6"/>
  </si>
  <si>
    <t>産科医療施設開設支援基金</t>
    <rPh sb="0" eb="10">
      <t>サンカイリョウシセツカイセツシエン</t>
    </rPh>
    <rPh sb="10" eb="12">
      <t>キキン</t>
    </rPh>
    <phoneticPr fontId="6"/>
  </si>
  <si>
    <t>土地開発基金</t>
  </si>
  <si>
    <t>高額療養費貸付金基金</t>
  </si>
  <si>
    <t>収入印紙等購入基金</t>
  </si>
  <si>
    <t>文化財整備基金</t>
  </si>
  <si>
    <t>スポーツ振興基金</t>
  </si>
  <si>
    <t>菊地四郎顕彰基金</t>
  </si>
  <si>
    <t>桜本康教社会福祉基金</t>
  </si>
  <si>
    <t>住民参加型まちづくりファンド支援事業基金</t>
    <rPh sb="0" eb="2">
      <t>ジュウミン</t>
    </rPh>
    <rPh sb="2" eb="4">
      <t>サンカ</t>
    </rPh>
    <rPh sb="4" eb="5">
      <t>カタ</t>
    </rPh>
    <rPh sb="14" eb="16">
      <t>シエン</t>
    </rPh>
    <rPh sb="16" eb="18">
      <t>ジギョウ</t>
    </rPh>
    <rPh sb="18" eb="20">
      <t>キキン</t>
    </rPh>
    <phoneticPr fontId="6"/>
  </si>
  <si>
    <t>森林環境譲与税基金</t>
    <rPh sb="0" eb="2">
      <t>シンリン</t>
    </rPh>
    <rPh sb="2" eb="4">
      <t>カンキョウ</t>
    </rPh>
    <rPh sb="4" eb="6">
      <t>ジョウヨ</t>
    </rPh>
    <rPh sb="6" eb="7">
      <t>ゼイ</t>
    </rPh>
    <rPh sb="7" eb="9">
      <t>キキン</t>
    </rPh>
    <phoneticPr fontId="6"/>
  </si>
  <si>
    <t>小学校入学福祉祝金基金</t>
    <rPh sb="0" eb="3">
      <t>ショウガッコウ</t>
    </rPh>
    <rPh sb="3" eb="5">
      <t>ニュウガク</t>
    </rPh>
    <rPh sb="5" eb="7">
      <t>フクシ</t>
    </rPh>
    <rPh sb="7" eb="8">
      <t>イワ</t>
    </rPh>
    <rPh sb="8" eb="9">
      <t>キン</t>
    </rPh>
    <rPh sb="9" eb="11">
      <t>キキン</t>
    </rPh>
    <phoneticPr fontId="38"/>
  </si>
  <si>
    <t>たんぽぽ基金</t>
    <rPh sb="4" eb="6">
      <t>キキン</t>
    </rPh>
    <phoneticPr fontId="18"/>
  </si>
  <si>
    <t>高齢者住宅整備資金貸付金（高齢福祉課）</t>
    <rPh sb="13" eb="15">
      <t>コウレイ</t>
    </rPh>
    <rPh sb="15" eb="18">
      <t>フクシカ</t>
    </rPh>
    <phoneticPr fontId="6"/>
  </si>
  <si>
    <t>福祉専門従事者奨学金貸付金（高齢福祉課）</t>
    <rPh sb="14" eb="16">
      <t>コウレイ</t>
    </rPh>
    <rPh sb="16" eb="19">
      <t>フクシカ</t>
    </rPh>
    <phoneticPr fontId="6"/>
  </si>
  <si>
    <t>住宅新築資金等貸付金（社会福祉課）</t>
    <rPh sb="11" eb="13">
      <t>シャカイ</t>
    </rPh>
    <rPh sb="13" eb="15">
      <t>フクシ</t>
    </rPh>
    <rPh sb="15" eb="16">
      <t>カ</t>
    </rPh>
    <phoneticPr fontId="6"/>
  </si>
  <si>
    <t>家畜衛生指導協会預託金</t>
  </si>
  <si>
    <t>災害援護資金貸付金（社会福祉課）</t>
    <rPh sb="10" eb="12">
      <t>シャカイ</t>
    </rPh>
    <rPh sb="12" eb="14">
      <t>フクシ</t>
    </rPh>
    <rPh sb="14" eb="15">
      <t>カ</t>
    </rPh>
    <phoneticPr fontId="6"/>
  </si>
  <si>
    <t>＜霊園事業特別会計＞</t>
    <rPh sb="1" eb="5">
      <t>レイエンジギョウ</t>
    </rPh>
    <phoneticPr fontId="3"/>
  </si>
  <si>
    <t>　防災・減災・国土強靭化</t>
    <rPh sb="1" eb="3">
      <t>ボウサイ</t>
    </rPh>
    <rPh sb="4" eb="6">
      <t>ゲンサイ</t>
    </rPh>
    <rPh sb="7" eb="12">
      <t>コクドキョウジンカ</t>
    </rPh>
    <phoneticPr fontId="6"/>
  </si>
  <si>
    <t>市税</t>
  </si>
  <si>
    <t>地方譲与税</t>
  </si>
  <si>
    <t>利子割交付金</t>
  </si>
  <si>
    <t>配当割交付金</t>
  </si>
  <si>
    <t>株式等譲渡所得割交付金</t>
  </si>
  <si>
    <t>法人事業税交付金</t>
    <rPh sb="0" eb="2">
      <t>ホウジン</t>
    </rPh>
    <rPh sb="2" eb="5">
      <t>ジギョウゼイ</t>
    </rPh>
    <rPh sb="5" eb="8">
      <t>コウフキン</t>
    </rPh>
    <phoneticPr fontId="3"/>
  </si>
  <si>
    <t>地方消費税交付金</t>
  </si>
  <si>
    <t>ゴルフ場利用税交付金</t>
  </si>
  <si>
    <t>環境性能割交付金</t>
  </si>
  <si>
    <t>地方特例交付金</t>
  </si>
  <si>
    <t>地方交付税</t>
  </si>
  <si>
    <t>交通安全対策特別交付金</t>
  </si>
  <si>
    <t>分担金及び負担金</t>
  </si>
  <si>
    <t>寄附金</t>
  </si>
  <si>
    <t>繰入金</t>
  </si>
  <si>
    <t>　土地</t>
    <rPh sb="1" eb="3">
      <t>トチ</t>
    </rPh>
    <phoneticPr fontId="3"/>
  </si>
  <si>
    <t>　建物</t>
    <rPh sb="1" eb="3">
      <t>タテモノ</t>
    </rPh>
    <phoneticPr fontId="3"/>
  </si>
  <si>
    <t>　工作物</t>
    <rPh sb="1" eb="4">
      <t>コウサクブツ</t>
    </rPh>
    <phoneticPr fontId="3"/>
  </si>
  <si>
    <t>　その他の公共用財産</t>
    <phoneticPr fontId="3"/>
  </si>
  <si>
    <t>　公共用財産建設仮勘定</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</si>
</sst>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0%"/>
    <numFmt numFmtId="177" formatCode="0.00_ "/>
    <numFmt numFmtId="178" formatCode="#,##0.0000;&quot;△ &quot;#,##0.0000"/>
  </numFmts>
  <fonts count="39" x14ac:knownFonts="1">
    <font>
      <sz val="11"/>
      <color theme="1"/>
      <name val="游ゴシック"/>
      <family val="2"/>
      <scheme val="minor"/>
    </font>
    <font>
      <sz val="11"/>
      <color theme="1"/>
      <name val="游ゴシック"/>
      <family val="2"/>
      <scheme val="minor"/>
    </font>
    <font>
      <b/>
      <sz val="16"/>
      <color theme="1"/>
      <name val="游ゴシック"/>
      <family val="3"/>
      <charset val="128"/>
      <scheme val="minor"/>
    </font>
    <font>
      <sz val="6"/>
      <name val="游ゴシック"/>
      <family val="3"/>
      <charset val="128"/>
      <scheme val="minor"/>
    </font>
    <font>
      <b/>
      <sz val="11"/>
      <color theme="1"/>
      <name val="游ゴシック"/>
      <family val="3"/>
      <charset val="128"/>
      <scheme val="minor"/>
    </font>
    <font>
      <b/>
      <sz val="18"/>
      <color theme="1"/>
      <name val="游ゴシック"/>
      <family val="3"/>
      <charset val="128"/>
      <scheme val="minor"/>
    </font>
    <font>
      <b/>
      <sz val="10.5"/>
      <color theme="1"/>
      <name val="ＭＳ Ｐゴシック"/>
      <family val="3"/>
      <charset val="128"/>
    </font>
    <font>
      <sz val="10.5"/>
      <color rgb="FF000000"/>
      <name val="ＭＳ Ｐゴシック"/>
      <family val="3"/>
      <charset val="128"/>
    </font>
    <font>
      <b/>
      <sz val="18"/>
      <color theme="1"/>
      <name val="游ゴシック"/>
      <family val="2"/>
      <scheme val="minor"/>
    </font>
    <font>
      <sz val="9"/>
      <color theme="1"/>
      <name val="游ゴシック"/>
      <family val="2"/>
      <scheme val="minor"/>
    </font>
    <font>
      <b/>
      <sz val="11"/>
      <color theme="1"/>
      <name val="游ゴシック"/>
      <family val="2"/>
      <scheme val="minor"/>
    </font>
    <font>
      <sz val="8"/>
      <color theme="1"/>
      <name val="游ゴシック"/>
      <family val="2"/>
      <scheme val="minor"/>
    </font>
    <font>
      <sz val="9"/>
      <name val="游ゴシック"/>
      <family val="3"/>
      <charset val="128"/>
      <scheme val="minor"/>
    </font>
    <font>
      <sz val="9"/>
      <name val="游ゴシック"/>
      <family val="2"/>
      <scheme val="minor"/>
    </font>
    <font>
      <sz val="11"/>
      <name val="游ゴシック"/>
      <family val="2"/>
      <scheme val="minor"/>
    </font>
    <font>
      <b/>
      <sz val="18"/>
      <name val="游ゴシック"/>
      <family val="3"/>
      <charset val="128"/>
      <scheme val="minor"/>
    </font>
    <font>
      <sz val="11"/>
      <name val="游ゴシック"/>
      <family val="3"/>
      <charset val="128"/>
      <scheme val="minor"/>
    </font>
    <font>
      <b/>
      <sz val="11"/>
      <name val="游ゴシック"/>
      <family val="3"/>
      <charset val="128"/>
      <scheme val="minor"/>
    </font>
    <font>
      <sz val="8"/>
      <name val="游ゴシック"/>
      <family val="3"/>
      <charset val="128"/>
      <scheme val="minor"/>
    </font>
    <font>
      <sz val="9"/>
      <color theme="1"/>
      <name val="游ゴシック"/>
      <family val="3"/>
      <charset val="128"/>
      <scheme val="minor"/>
    </font>
    <font>
      <b/>
      <sz val="10"/>
      <color theme="1"/>
      <name val="游ゴシック"/>
      <family val="2"/>
      <scheme val="minor"/>
    </font>
    <font>
      <sz val="10"/>
      <color theme="1"/>
      <name val="游ゴシック"/>
      <family val="2"/>
      <scheme val="minor"/>
    </font>
    <font>
      <sz val="6"/>
      <name val="游ゴシック"/>
      <family val="2"/>
      <charset val="128"/>
      <scheme val="minor"/>
    </font>
    <font>
      <sz val="10"/>
      <name val="ＭＳ Ｐゴシック"/>
      <family val="3"/>
      <charset val="128"/>
    </font>
    <font>
      <sz val="11"/>
      <name val="ＭＳ Ｐゴシック"/>
      <family val="3"/>
      <charset val="128"/>
    </font>
    <font>
      <sz val="9"/>
      <color rgb="FFFF0000"/>
      <name val="游ゴシック"/>
      <family val="2"/>
      <scheme val="minor"/>
    </font>
    <font>
      <sz val="11"/>
      <color rgb="FFFF0000"/>
      <name val="游ゴシック"/>
      <family val="2"/>
      <scheme val="minor"/>
    </font>
    <font>
      <b/>
      <sz val="18"/>
      <name val="游ゴシック"/>
      <family val="2"/>
      <scheme val="minor"/>
    </font>
    <font>
      <sz val="11"/>
      <name val="游ゴシック"/>
      <family val="2"/>
      <charset val="128"/>
      <scheme val="minor"/>
    </font>
    <font>
      <b/>
      <sz val="18"/>
      <color theme="1"/>
      <name val="游ゴシック"/>
      <family val="3"/>
      <charset val="128"/>
    </font>
    <font>
      <sz val="9"/>
      <color theme="1"/>
      <name val="游ゴシック"/>
      <family val="3"/>
      <charset val="128"/>
    </font>
    <font>
      <sz val="11"/>
      <color theme="1"/>
      <name val="游ゴシック"/>
      <family val="3"/>
      <charset val="128"/>
    </font>
    <font>
      <b/>
      <sz val="9"/>
      <color theme="1"/>
      <name val="游ゴシック"/>
      <family val="3"/>
      <charset val="128"/>
    </font>
    <font>
      <sz val="11"/>
      <color theme="1"/>
      <name val="游ゴシック"/>
      <family val="3"/>
      <charset val="128"/>
      <scheme val="minor"/>
    </font>
    <font>
      <b/>
      <sz val="10.5"/>
      <color theme="1"/>
      <name val="游ゴシック"/>
      <family val="3"/>
      <charset val="128"/>
      <scheme val="minor"/>
    </font>
    <font>
      <sz val="10.5"/>
      <color theme="1"/>
      <name val="游ゴシック"/>
      <family val="3"/>
      <charset val="128"/>
      <scheme val="minor"/>
    </font>
    <font>
      <sz val="10.5"/>
      <color rgb="FF000000"/>
      <name val="游ゴシック"/>
      <family val="3"/>
      <charset val="128"/>
      <scheme val="minor"/>
    </font>
    <font>
      <sz val="9"/>
      <color theme="0"/>
      <name val="游ゴシック"/>
      <family val="3"/>
      <charset val="128"/>
      <scheme val="minor"/>
    </font>
    <font>
      <sz val="10"/>
      <color theme="1"/>
      <name val="游ゴシック"/>
      <family val="3"/>
      <charset val="128"/>
      <scheme val="minor"/>
    </font>
  </fonts>
  <fills count="5">
    <fill>
      <patternFill patternType="none"/>
    </fill>
    <fill>
      <patternFill patternType="gray125"/>
    </fill>
    <fill>
      <patternFill patternType="solid">
        <fgColor rgb="FFCCFFCC"/>
        <bgColor indexed="64"/>
      </patternFill>
    </fill>
    <fill>
      <patternFill patternType="solid">
        <fgColor theme="5" tint="0.79998168889431442"/>
        <bgColor indexed="64"/>
      </patternFill>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s>
  <cellStyleXfs count="6">
    <xf numFmtId="0" fontId="0" fillId="0" borderId="0"/>
    <xf numFmtId="9" fontId="1" fillId="0" borderId="0" applyFont="0" applyFill="0" applyBorder="0" applyAlignment="0" applyProtection="0">
      <alignment vertical="center"/>
    </xf>
    <xf numFmtId="38" fontId="23" fillId="0" borderId="0" applyFont="0" applyFill="0" applyBorder="0" applyAlignment="0" applyProtection="0"/>
    <xf numFmtId="0" fontId="24" fillId="0" borderId="0">
      <alignment vertical="center"/>
    </xf>
    <xf numFmtId="38" fontId="24" fillId="0" borderId="0" applyFont="0" applyFill="0" applyBorder="0" applyAlignment="0" applyProtection="0">
      <alignment vertical="center"/>
    </xf>
    <xf numFmtId="0" fontId="23" fillId="0" borderId="0"/>
  </cellStyleXfs>
  <cellXfs count="277">
    <xf numFmtId="0" fontId="0" fillId="0" borderId="0" xfId="0"/>
    <xf numFmtId="0" fontId="2" fillId="0" borderId="0" xfId="0" applyFont="1" applyAlignment="1">
      <alignment horizontal="right"/>
    </xf>
    <xf numFmtId="0" fontId="2" fillId="0" borderId="0" xfId="0" applyFont="1" applyAlignment="1">
      <alignment horizontal="left"/>
    </xf>
    <xf numFmtId="0" fontId="4" fillId="0" borderId="0" xfId="0" applyFont="1"/>
    <xf numFmtId="0" fontId="5" fillId="0" borderId="0" xfId="0" applyFont="1"/>
    <xf numFmtId="0" fontId="2" fillId="0" borderId="0" xfId="0" applyFont="1" applyAlignment="1">
      <alignment horizontal="left" vertical="center"/>
    </xf>
    <xf numFmtId="3" fontId="8" fillId="0" borderId="0" xfId="0" applyNumberFormat="1" applyFont="1"/>
    <xf numFmtId="3" fontId="9" fillId="0" borderId="0" xfId="0" applyNumberFormat="1" applyFont="1"/>
    <xf numFmtId="3" fontId="0" fillId="0" borderId="0" xfId="0" applyNumberFormat="1"/>
    <xf numFmtId="3" fontId="10" fillId="0" borderId="0" xfId="0" applyNumberFormat="1" applyFont="1"/>
    <xf numFmtId="3" fontId="0" fillId="0" borderId="0" xfId="0" applyNumberFormat="1" applyAlignment="1">
      <alignment horizontal="right"/>
    </xf>
    <xf numFmtId="3" fontId="9" fillId="2" borderId="1" xfId="0" applyNumberFormat="1" applyFont="1" applyFill="1" applyBorder="1" applyAlignment="1">
      <alignment horizontal="center" vertical="center"/>
    </xf>
    <xf numFmtId="3" fontId="9" fillId="2" borderId="1" xfId="0" applyNumberFormat="1" applyFont="1" applyFill="1" applyBorder="1" applyAlignment="1">
      <alignment horizontal="center" vertical="center" wrapText="1"/>
    </xf>
    <xf numFmtId="3" fontId="9" fillId="4" borderId="1" xfId="0" applyNumberFormat="1" applyFont="1" applyFill="1" applyBorder="1" applyAlignment="1">
      <alignment horizontal="left" vertical="center"/>
    </xf>
    <xf numFmtId="41" fontId="9" fillId="4" borderId="1" xfId="0" applyNumberFormat="1" applyFont="1" applyFill="1" applyBorder="1" applyAlignment="1">
      <alignment horizontal="right" vertical="center"/>
    </xf>
    <xf numFmtId="41" fontId="9" fillId="4" borderId="1" xfId="0" applyNumberFormat="1" applyFont="1" applyFill="1" applyBorder="1" applyAlignment="1">
      <alignment horizontal="left" vertical="center"/>
    </xf>
    <xf numFmtId="3" fontId="9" fillId="0" borderId="1" xfId="0" applyNumberFormat="1" applyFont="1" applyBorder="1" applyAlignment="1">
      <alignment horizontal="left" vertical="center"/>
    </xf>
    <xf numFmtId="41" fontId="9" fillId="0" borderId="1" xfId="0" applyNumberFormat="1" applyFont="1" applyBorder="1" applyAlignment="1">
      <alignment horizontal="right" vertical="center"/>
    </xf>
    <xf numFmtId="3" fontId="9" fillId="0" borderId="1" xfId="0" applyNumberFormat="1" applyFont="1" applyBorder="1" applyAlignment="1">
      <alignment horizontal="center" vertical="center"/>
    </xf>
    <xf numFmtId="3" fontId="9" fillId="4" borderId="1" xfId="0" applyNumberFormat="1" applyFont="1" applyFill="1" applyBorder="1" applyAlignment="1">
      <alignment horizontal="right" vertical="center"/>
    </xf>
    <xf numFmtId="3" fontId="11" fillId="0" borderId="0" xfId="0" applyNumberFormat="1" applyFont="1"/>
    <xf numFmtId="176" fontId="9" fillId="0" borderId="1" xfId="1" applyNumberFormat="1" applyFont="1" applyBorder="1" applyAlignment="1">
      <alignment horizontal="right" vertical="center"/>
    </xf>
    <xf numFmtId="41" fontId="12" fillId="0" borderId="1" xfId="0" applyNumberFormat="1" applyFont="1" applyBorder="1" applyAlignment="1">
      <alignment horizontal="right" vertical="center"/>
    </xf>
    <xf numFmtId="41" fontId="13" fillId="0" borderId="1" xfId="0" applyNumberFormat="1" applyFont="1" applyBorder="1" applyAlignment="1">
      <alignment horizontal="right" vertical="center"/>
    </xf>
    <xf numFmtId="3" fontId="13" fillId="0" borderId="0" xfId="0" applyNumberFormat="1" applyFont="1"/>
    <xf numFmtId="3" fontId="9" fillId="0" borderId="1" xfId="0" applyNumberFormat="1" applyFont="1" applyBorder="1" applyAlignment="1">
      <alignment horizontal="right" vertical="center"/>
    </xf>
    <xf numFmtId="3" fontId="14" fillId="0" borderId="0" xfId="0" applyNumberFormat="1" applyFont="1" applyAlignment="1">
      <alignment horizontal="right"/>
    </xf>
    <xf numFmtId="3" fontId="12" fillId="2" borderId="1" xfId="0" applyNumberFormat="1" applyFont="1" applyFill="1" applyBorder="1" applyAlignment="1">
      <alignment horizontal="center" vertical="center" wrapText="1"/>
    </xf>
    <xf numFmtId="10" fontId="9" fillId="0" borderId="1" xfId="0" applyNumberFormat="1" applyFont="1" applyBorder="1" applyAlignment="1">
      <alignment horizontal="right" vertical="center"/>
    </xf>
    <xf numFmtId="3" fontId="9" fillId="2" borderId="2" xfId="0" applyNumberFormat="1" applyFont="1" applyFill="1" applyBorder="1"/>
    <xf numFmtId="3" fontId="9" fillId="2" borderId="7" xfId="0" applyNumberFormat="1" applyFont="1" applyFill="1" applyBorder="1"/>
    <xf numFmtId="3" fontId="9" fillId="4" borderId="1" xfId="0" applyNumberFormat="1" applyFont="1" applyFill="1" applyBorder="1"/>
    <xf numFmtId="3" fontId="9" fillId="3" borderId="1" xfId="0" applyNumberFormat="1" applyFont="1" applyFill="1" applyBorder="1" applyAlignment="1">
      <alignment horizontal="center" vertical="center"/>
    </xf>
    <xf numFmtId="41" fontId="9" fillId="3" borderId="1" xfId="0" applyNumberFormat="1" applyFont="1" applyFill="1" applyBorder="1"/>
    <xf numFmtId="3" fontId="9" fillId="3" borderId="1" xfId="0" applyNumberFormat="1" applyFont="1" applyFill="1" applyBorder="1"/>
    <xf numFmtId="3" fontId="15" fillId="0" borderId="0" xfId="0" applyNumberFormat="1" applyFont="1"/>
    <xf numFmtId="3" fontId="12" fillId="0" borderId="0" xfId="0" applyNumberFormat="1" applyFont="1"/>
    <xf numFmtId="3" fontId="16" fillId="0" borderId="0" xfId="0" applyNumberFormat="1" applyFont="1"/>
    <xf numFmtId="3" fontId="17" fillId="0" borderId="0" xfId="0" applyNumberFormat="1" applyFont="1"/>
    <xf numFmtId="3" fontId="16" fillId="0" borderId="0" xfId="0" applyNumberFormat="1" applyFont="1" applyAlignment="1">
      <alignment horizontal="right"/>
    </xf>
    <xf numFmtId="3" fontId="12" fillId="2" borderId="1" xfId="0" applyNumberFormat="1" applyFont="1" applyFill="1" applyBorder="1" applyAlignment="1">
      <alignment horizontal="center" vertical="center"/>
    </xf>
    <xf numFmtId="3" fontId="12" fillId="0" borderId="1" xfId="0" applyNumberFormat="1" applyFont="1" applyBorder="1" applyAlignment="1">
      <alignment horizontal="left" vertical="center"/>
    </xf>
    <xf numFmtId="3" fontId="12" fillId="0" borderId="1" xfId="0" applyNumberFormat="1" applyFont="1" applyBorder="1" applyAlignment="1">
      <alignment horizontal="center" vertical="center"/>
    </xf>
    <xf numFmtId="3" fontId="12" fillId="4" borderId="1" xfId="0" applyNumberFormat="1" applyFont="1" applyFill="1" applyBorder="1" applyAlignment="1">
      <alignment horizontal="left" vertical="center"/>
    </xf>
    <xf numFmtId="41" fontId="12" fillId="4" borderId="1" xfId="0" applyNumberFormat="1" applyFont="1" applyFill="1" applyBorder="1" applyAlignment="1">
      <alignment horizontal="right" vertical="center"/>
    </xf>
    <xf numFmtId="3" fontId="12" fillId="4" borderId="1" xfId="0" applyNumberFormat="1" applyFont="1" applyFill="1" applyBorder="1" applyAlignment="1">
      <alignment horizontal="right" vertical="center"/>
    </xf>
    <xf numFmtId="3" fontId="18" fillId="0" borderId="0" xfId="0" applyNumberFormat="1" applyFont="1"/>
    <xf numFmtId="177" fontId="12" fillId="0" borderId="1" xfId="0" applyNumberFormat="1" applyFont="1" applyBorder="1" applyAlignment="1">
      <alignment horizontal="right" vertical="center"/>
    </xf>
    <xf numFmtId="3" fontId="12" fillId="0" borderId="1" xfId="0" applyNumberFormat="1" applyFont="1" applyBorder="1" applyAlignment="1">
      <alignment horizontal="right" vertical="center"/>
    </xf>
    <xf numFmtId="3" fontId="12" fillId="2" borderId="2" xfId="0" applyNumberFormat="1" applyFont="1" applyFill="1" applyBorder="1"/>
    <xf numFmtId="3" fontId="12" fillId="3" borderId="1" xfId="0" applyNumberFormat="1" applyFont="1" applyFill="1" applyBorder="1" applyAlignment="1">
      <alignment horizontal="center" vertical="center"/>
    </xf>
    <xf numFmtId="41" fontId="12" fillId="3" borderId="1" xfId="0" applyNumberFormat="1" applyFont="1" applyFill="1" applyBorder="1"/>
    <xf numFmtId="41" fontId="9" fillId="0" borderId="6" xfId="0" applyNumberFormat="1" applyFont="1" applyBorder="1" applyAlignment="1">
      <alignment horizontal="right" vertical="center"/>
    </xf>
    <xf numFmtId="41" fontId="9" fillId="0" borderId="9" xfId="0" applyNumberFormat="1" applyFont="1" applyBorder="1" applyAlignment="1">
      <alignment horizontal="right" vertical="center"/>
    </xf>
    <xf numFmtId="41" fontId="9" fillId="3" borderId="1" xfId="0" applyNumberFormat="1" applyFont="1" applyFill="1" applyBorder="1" applyAlignment="1">
      <alignment horizontal="right" vertical="center"/>
    </xf>
    <xf numFmtId="3" fontId="9" fillId="4" borderId="5" xfId="0" applyNumberFormat="1" applyFont="1" applyFill="1" applyBorder="1" applyAlignment="1">
      <alignment horizontal="left" vertical="center"/>
    </xf>
    <xf numFmtId="3" fontId="9" fillId="0" borderId="2" xfId="0" applyNumberFormat="1" applyFont="1" applyBorder="1" applyAlignment="1">
      <alignment horizontal="left" vertical="center"/>
    </xf>
    <xf numFmtId="3" fontId="9" fillId="0" borderId="10" xfId="0" applyNumberFormat="1" applyFont="1" applyBorder="1" applyAlignment="1">
      <alignment horizontal="left" vertical="center"/>
    </xf>
    <xf numFmtId="3" fontId="9" fillId="0" borderId="0" xfId="0" applyNumberFormat="1" applyFont="1" applyAlignment="1">
      <alignment vertical="center"/>
    </xf>
    <xf numFmtId="3" fontId="9" fillId="0" borderId="3" xfId="0" applyNumberFormat="1" applyFont="1" applyBorder="1" applyAlignment="1">
      <alignment horizontal="left" vertical="center"/>
    </xf>
    <xf numFmtId="3" fontId="9" fillId="0" borderId="5" xfId="0" applyNumberFormat="1" applyFont="1" applyBorder="1" applyAlignment="1">
      <alignment horizontal="left" vertical="center"/>
    </xf>
    <xf numFmtId="3" fontId="0" fillId="0" borderId="0" xfId="0" applyNumberFormat="1" applyAlignment="1">
      <alignment horizontal="right" vertical="center"/>
    </xf>
    <xf numFmtId="3" fontId="9" fillId="3" borderId="1" xfId="0" applyNumberFormat="1" applyFont="1" applyFill="1" applyBorder="1" applyAlignment="1">
      <alignment horizontal="left" vertical="center"/>
    </xf>
    <xf numFmtId="3" fontId="9" fillId="3" borderId="1" xfId="0" applyNumberFormat="1" applyFont="1" applyFill="1" applyBorder="1" applyAlignment="1">
      <alignment horizontal="right" vertical="center"/>
    </xf>
    <xf numFmtId="41" fontId="9" fillId="0" borderId="1" xfId="0" applyNumberFormat="1" applyFont="1" applyBorder="1" applyAlignment="1">
      <alignment vertical="center"/>
    </xf>
    <xf numFmtId="41" fontId="9" fillId="0" borderId="0" xfId="0" applyNumberFormat="1" applyFont="1"/>
    <xf numFmtId="41" fontId="9" fillId="0" borderId="0" xfId="0" applyNumberFormat="1" applyFont="1" applyAlignment="1">
      <alignment vertical="center"/>
    </xf>
    <xf numFmtId="41" fontId="9" fillId="3" borderId="1" xfId="0" applyNumberFormat="1" applyFont="1" applyFill="1" applyBorder="1" applyAlignment="1">
      <alignment vertical="center"/>
    </xf>
    <xf numFmtId="41" fontId="9" fillId="4" borderId="1" xfId="0" applyNumberFormat="1" applyFont="1" applyFill="1" applyBorder="1" applyAlignment="1">
      <alignment vertical="center"/>
    </xf>
    <xf numFmtId="3" fontId="9" fillId="0" borderId="0" xfId="0" applyNumberFormat="1" applyFont="1" applyAlignment="1">
      <alignment horizontal="center" vertical="center"/>
    </xf>
    <xf numFmtId="3" fontId="19" fillId="3" borderId="1" xfId="0" applyNumberFormat="1" applyFont="1" applyFill="1" applyBorder="1" applyAlignment="1">
      <alignment horizontal="center" vertical="center"/>
    </xf>
    <xf numFmtId="41" fontId="19" fillId="3" borderId="3" xfId="2" applyNumberFormat="1" applyFont="1" applyFill="1" applyBorder="1" applyAlignment="1">
      <alignment horizontal="right" vertical="center"/>
    </xf>
    <xf numFmtId="41" fontId="19" fillId="3" borderId="14" xfId="2" applyNumberFormat="1" applyFont="1" applyFill="1" applyBorder="1" applyAlignment="1">
      <alignment horizontal="right" vertical="center"/>
    </xf>
    <xf numFmtId="41" fontId="19" fillId="3" borderId="5" xfId="2" applyNumberFormat="1" applyFont="1" applyFill="1" applyBorder="1" applyAlignment="1">
      <alignment horizontal="right" vertical="center"/>
    </xf>
    <xf numFmtId="41" fontId="19" fillId="3" borderId="1" xfId="2" applyNumberFormat="1" applyFont="1" applyFill="1" applyBorder="1" applyAlignment="1">
      <alignment horizontal="right" vertical="center"/>
    </xf>
    <xf numFmtId="41" fontId="19" fillId="3" borderId="18" xfId="2" applyNumberFormat="1" applyFont="1" applyFill="1" applyBorder="1" applyAlignment="1">
      <alignment horizontal="right" vertical="center"/>
    </xf>
    <xf numFmtId="3" fontId="19" fillId="3" borderId="1" xfId="5" applyNumberFormat="1" applyFont="1" applyFill="1" applyBorder="1" applyAlignment="1">
      <alignment horizontal="center" vertical="center"/>
    </xf>
    <xf numFmtId="3" fontId="8" fillId="0" borderId="0" xfId="0" applyNumberFormat="1" applyFont="1" applyAlignment="1">
      <alignment vertical="center"/>
    </xf>
    <xf numFmtId="3" fontId="25" fillId="0" borderId="0" xfId="0" applyNumberFormat="1" applyFont="1" applyAlignment="1">
      <alignment horizontal="left" vertical="center"/>
    </xf>
    <xf numFmtId="3" fontId="0" fillId="0" borderId="0" xfId="0" applyNumberFormat="1" applyAlignment="1">
      <alignment vertical="center"/>
    </xf>
    <xf numFmtId="3" fontId="26" fillId="0" borderId="0" xfId="0" applyNumberFormat="1" applyFont="1" applyAlignment="1">
      <alignment horizontal="left" vertical="center"/>
    </xf>
    <xf numFmtId="41" fontId="25" fillId="0" borderId="0" xfId="0" applyNumberFormat="1" applyFont="1" applyAlignment="1">
      <alignment horizontal="left" vertical="center"/>
    </xf>
    <xf numFmtId="10" fontId="9" fillId="0" borderId="0" xfId="0" applyNumberFormat="1" applyFont="1" applyAlignment="1">
      <alignment vertical="center"/>
    </xf>
    <xf numFmtId="3" fontId="9" fillId="0" borderId="4" xfId="0" applyNumberFormat="1" applyFont="1" applyBorder="1" applyAlignment="1">
      <alignment horizontal="left" vertical="center"/>
    </xf>
    <xf numFmtId="41" fontId="9" fillId="0" borderId="4" xfId="0" applyNumberFormat="1" applyFont="1" applyBorder="1" applyAlignment="1">
      <alignment horizontal="right" vertical="center"/>
    </xf>
    <xf numFmtId="41" fontId="9" fillId="0" borderId="0" xfId="0" applyNumberFormat="1" applyFont="1" applyAlignment="1">
      <alignment horizontal="right"/>
    </xf>
    <xf numFmtId="3" fontId="27" fillId="0" borderId="0" xfId="0" applyNumberFormat="1" applyFont="1"/>
    <xf numFmtId="41" fontId="12" fillId="0" borderId="0" xfId="0" applyNumberFormat="1" applyFont="1"/>
    <xf numFmtId="41" fontId="12" fillId="2" borderId="1" xfId="0" applyNumberFormat="1" applyFont="1" applyFill="1" applyBorder="1" applyAlignment="1">
      <alignment horizontal="center" vertical="center"/>
    </xf>
    <xf numFmtId="3" fontId="12" fillId="0" borderId="20" xfId="0" applyNumberFormat="1" applyFont="1" applyBorder="1" applyAlignment="1">
      <alignment horizontal="center" vertical="center"/>
    </xf>
    <xf numFmtId="41" fontId="12" fillId="0" borderId="1" xfId="0" applyNumberFormat="1" applyFont="1" applyBorder="1" applyAlignment="1">
      <alignment vertical="center"/>
    </xf>
    <xf numFmtId="3" fontId="12" fillId="4" borderId="1" xfId="0" applyNumberFormat="1" applyFont="1" applyFill="1" applyBorder="1" applyAlignment="1">
      <alignment horizontal="center" vertical="center"/>
    </xf>
    <xf numFmtId="41" fontId="12" fillId="4" borderId="1" xfId="0" applyNumberFormat="1" applyFont="1" applyFill="1" applyBorder="1" applyAlignment="1">
      <alignment vertical="center"/>
    </xf>
    <xf numFmtId="3" fontId="12" fillId="0" borderId="1" xfId="0" applyNumberFormat="1" applyFont="1" applyBorder="1" applyAlignment="1">
      <alignment vertical="center" shrinkToFit="1"/>
    </xf>
    <xf numFmtId="3" fontId="12" fillId="0" borderId="1" xfId="0" applyNumberFormat="1" applyFont="1" applyBorder="1" applyAlignment="1">
      <alignment vertical="center"/>
    </xf>
    <xf numFmtId="3" fontId="12" fillId="0" borderId="1" xfId="0" applyNumberFormat="1" applyFont="1" applyBorder="1"/>
    <xf numFmtId="3" fontId="12" fillId="3" borderId="20" xfId="0" applyNumberFormat="1" applyFont="1" applyFill="1" applyBorder="1" applyAlignment="1">
      <alignment horizontal="center" vertical="center"/>
    </xf>
    <xf numFmtId="41" fontId="12" fillId="3" borderId="1" xfId="0" applyNumberFormat="1" applyFont="1" applyFill="1" applyBorder="1" applyAlignment="1">
      <alignment vertical="center"/>
    </xf>
    <xf numFmtId="3" fontId="12" fillId="0" borderId="0" xfId="0" applyNumberFormat="1" applyFont="1" applyAlignment="1">
      <alignment vertical="center"/>
    </xf>
    <xf numFmtId="41" fontId="12" fillId="0" borderId="0" xfId="0" applyNumberFormat="1" applyFont="1" applyAlignment="1">
      <alignment vertical="center"/>
    </xf>
    <xf numFmtId="3" fontId="12" fillId="0" borderId="0" xfId="0" applyNumberFormat="1" applyFont="1" applyAlignment="1">
      <alignment horizontal="right"/>
    </xf>
    <xf numFmtId="41" fontId="12" fillId="3" borderId="1" xfId="0" applyNumberFormat="1" applyFont="1" applyFill="1" applyBorder="1" applyAlignment="1">
      <alignment horizontal="right" vertical="center"/>
    </xf>
    <xf numFmtId="3" fontId="0" fillId="0" borderId="0" xfId="0" applyNumberFormat="1" applyAlignment="1">
      <alignment horizontal="left" vertical="center"/>
    </xf>
    <xf numFmtId="3" fontId="20" fillId="0" borderId="0" xfId="0" applyNumberFormat="1" applyFont="1" applyAlignment="1">
      <alignment vertical="center"/>
    </xf>
    <xf numFmtId="3" fontId="21" fillId="0" borderId="0" xfId="0" applyNumberFormat="1" applyFont="1" applyAlignment="1">
      <alignment horizontal="right" vertical="center"/>
    </xf>
    <xf numFmtId="3" fontId="28" fillId="0" borderId="0" xfId="0" applyNumberFormat="1" applyFont="1"/>
    <xf numFmtId="3" fontId="9" fillId="0" borderId="23" xfId="0" applyNumberFormat="1" applyFont="1" applyBorder="1" applyAlignment="1">
      <alignment horizontal="left" vertical="center"/>
    </xf>
    <xf numFmtId="3" fontId="9" fillId="0" borderId="23" xfId="0" applyNumberFormat="1" applyFont="1" applyBorder="1" applyAlignment="1">
      <alignment horizontal="right" vertical="center"/>
    </xf>
    <xf numFmtId="3" fontId="29" fillId="0" borderId="0" xfId="0" applyNumberFormat="1" applyFont="1" applyAlignment="1">
      <alignment horizontal="center" vertical="center"/>
    </xf>
    <xf numFmtId="3" fontId="30" fillId="0" borderId="0" xfId="0" applyNumberFormat="1" applyFont="1"/>
    <xf numFmtId="3" fontId="31" fillId="0" borderId="0" xfId="0" applyNumberFormat="1" applyFont="1"/>
    <xf numFmtId="3" fontId="31" fillId="0" borderId="0" xfId="0" applyNumberFormat="1" applyFont="1" applyAlignment="1">
      <alignment horizontal="right"/>
    </xf>
    <xf numFmtId="3" fontId="32" fillId="2" borderId="1" xfId="0" applyNumberFormat="1" applyFont="1" applyFill="1" applyBorder="1" applyAlignment="1">
      <alignment horizontal="center" vertical="center"/>
    </xf>
    <xf numFmtId="3" fontId="32" fillId="2" borderId="1" xfId="0" applyNumberFormat="1" applyFont="1" applyFill="1" applyBorder="1" applyAlignment="1">
      <alignment horizontal="center" vertical="center" wrapText="1"/>
    </xf>
    <xf numFmtId="3" fontId="32" fillId="0" borderId="0" xfId="0" applyNumberFormat="1" applyFont="1" applyAlignment="1">
      <alignment horizontal="center" vertical="center"/>
    </xf>
    <xf numFmtId="3" fontId="30" fillId="3" borderId="1" xfId="0" applyNumberFormat="1" applyFont="1" applyFill="1" applyBorder="1" applyAlignment="1">
      <alignment horizontal="left" vertical="center"/>
    </xf>
    <xf numFmtId="41" fontId="30" fillId="3" borderId="1" xfId="0" applyNumberFormat="1" applyFont="1" applyFill="1" applyBorder="1" applyAlignment="1">
      <alignment horizontal="right" vertical="center"/>
    </xf>
    <xf numFmtId="41" fontId="30" fillId="0" borderId="0" xfId="0" applyNumberFormat="1" applyFont="1" applyAlignment="1">
      <alignment horizontal="right" vertical="center"/>
    </xf>
    <xf numFmtId="3" fontId="30" fillId="0" borderId="1" xfId="0" applyNumberFormat="1" applyFont="1" applyBorder="1" applyAlignment="1">
      <alignment horizontal="left" vertical="center"/>
    </xf>
    <xf numFmtId="41" fontId="30" fillId="0" borderId="1" xfId="0" applyNumberFormat="1" applyFont="1" applyBorder="1" applyAlignment="1">
      <alignment horizontal="right" vertical="center"/>
    </xf>
    <xf numFmtId="3" fontId="30" fillId="0" borderId="0" xfId="0" applyNumberFormat="1" applyFont="1" applyAlignment="1">
      <alignment horizontal="right"/>
    </xf>
    <xf numFmtId="0" fontId="33" fillId="0" borderId="0" xfId="0" applyFont="1"/>
    <xf numFmtId="0" fontId="34" fillId="0" borderId="0" xfId="0" applyFont="1" applyAlignment="1">
      <alignment horizontal="justify" vertical="center"/>
    </xf>
    <xf numFmtId="0" fontId="35" fillId="0" borderId="0" xfId="0" applyFont="1" applyAlignment="1">
      <alignment horizontal="justify" vertical="center"/>
    </xf>
    <xf numFmtId="3" fontId="5" fillId="0" borderId="0" xfId="0" applyNumberFormat="1" applyFont="1"/>
    <xf numFmtId="3" fontId="19" fillId="0" borderId="0" xfId="0" applyNumberFormat="1" applyFont="1"/>
    <xf numFmtId="3" fontId="33" fillId="0" borderId="0" xfId="0" applyNumberFormat="1" applyFont="1"/>
    <xf numFmtId="3" fontId="33" fillId="0" borderId="0" xfId="0" applyNumberFormat="1" applyFont="1" applyAlignment="1">
      <alignment horizontal="right"/>
    </xf>
    <xf numFmtId="3" fontId="19" fillId="2" borderId="12" xfId="0" applyNumberFormat="1" applyFont="1" applyFill="1" applyBorder="1" applyAlignment="1">
      <alignment horizontal="center" vertical="center"/>
    </xf>
    <xf numFmtId="3" fontId="19" fillId="2" borderId="4" xfId="0" applyNumberFormat="1" applyFont="1" applyFill="1" applyBorder="1" applyAlignment="1">
      <alignment horizontal="center" vertical="center"/>
    </xf>
    <xf numFmtId="3" fontId="19" fillId="2" borderId="5" xfId="0" applyNumberFormat="1" applyFont="1" applyFill="1" applyBorder="1" applyAlignment="1">
      <alignment horizontal="center" vertical="center"/>
    </xf>
    <xf numFmtId="3" fontId="19" fillId="2" borderId="14" xfId="0" applyNumberFormat="1" applyFont="1" applyFill="1" applyBorder="1" applyAlignment="1">
      <alignment horizontal="center" vertical="center"/>
    </xf>
    <xf numFmtId="3" fontId="19" fillId="2" borderId="1" xfId="0" applyNumberFormat="1" applyFont="1" applyFill="1" applyBorder="1" applyAlignment="1">
      <alignment horizontal="center" vertical="center"/>
    </xf>
    <xf numFmtId="3" fontId="19" fillId="0" borderId="1" xfId="0" applyNumberFormat="1" applyFont="1" applyBorder="1" applyAlignment="1">
      <alignment horizontal="left" vertical="center"/>
    </xf>
    <xf numFmtId="3" fontId="19" fillId="0" borderId="1" xfId="0" applyNumberFormat="1" applyFont="1" applyBorder="1" applyAlignment="1">
      <alignment horizontal="right" vertical="center"/>
    </xf>
    <xf numFmtId="3" fontId="19" fillId="0" borderId="14" xfId="0" applyNumberFormat="1" applyFont="1" applyBorder="1" applyAlignment="1">
      <alignment horizontal="right" vertical="center"/>
    </xf>
    <xf numFmtId="3" fontId="19" fillId="0" borderId="5" xfId="0" applyNumberFormat="1" applyFont="1" applyBorder="1" applyAlignment="1">
      <alignment horizontal="right" vertical="center"/>
    </xf>
    <xf numFmtId="3" fontId="19" fillId="0" borderId="0" xfId="0" applyNumberFormat="1" applyFont="1" applyAlignment="1">
      <alignment vertical="center"/>
    </xf>
    <xf numFmtId="3" fontId="19" fillId="4" borderId="1" xfId="0" applyNumberFormat="1" applyFont="1" applyFill="1" applyBorder="1" applyAlignment="1">
      <alignment vertical="center"/>
    </xf>
    <xf numFmtId="41" fontId="19" fillId="4" borderId="1" xfId="0" applyNumberFormat="1" applyFont="1" applyFill="1" applyBorder="1" applyAlignment="1">
      <alignment vertical="center"/>
    </xf>
    <xf numFmtId="41" fontId="19" fillId="4" borderId="14" xfId="0" applyNumberFormat="1" applyFont="1" applyFill="1" applyBorder="1" applyAlignment="1">
      <alignment vertical="center"/>
    </xf>
    <xf numFmtId="41" fontId="19" fillId="4" borderId="5" xfId="0" applyNumberFormat="1" applyFont="1" applyFill="1" applyBorder="1" applyAlignment="1">
      <alignment vertical="center"/>
    </xf>
    <xf numFmtId="41" fontId="19" fillId="0" borderId="0" xfId="0" applyNumberFormat="1" applyFont="1" applyAlignment="1">
      <alignment vertical="center"/>
    </xf>
    <xf numFmtId="41" fontId="19" fillId="0" borderId="1" xfId="0" applyNumberFormat="1" applyFont="1" applyBorder="1" applyAlignment="1">
      <alignment horizontal="right" vertical="center"/>
    </xf>
    <xf numFmtId="41" fontId="19" fillId="0" borderId="14" xfId="0" applyNumberFormat="1" applyFont="1" applyBorder="1" applyAlignment="1">
      <alignment horizontal="right" vertical="center"/>
    </xf>
    <xf numFmtId="41" fontId="19" fillId="0" borderId="5" xfId="0" applyNumberFormat="1" applyFont="1" applyBorder="1" applyAlignment="1">
      <alignment vertical="center"/>
    </xf>
    <xf numFmtId="41" fontId="19" fillId="0" borderId="1" xfId="0" applyNumberFormat="1" applyFont="1" applyBorder="1" applyAlignment="1">
      <alignment vertical="center"/>
    </xf>
    <xf numFmtId="41" fontId="19" fillId="0" borderId="5" xfId="0" applyNumberFormat="1" applyFont="1" applyBorder="1" applyAlignment="1">
      <alignment horizontal="right" vertical="center"/>
    </xf>
    <xf numFmtId="3" fontId="19" fillId="4" borderId="1" xfId="0" applyNumberFormat="1" applyFont="1" applyFill="1" applyBorder="1" applyAlignment="1">
      <alignment horizontal="left" vertical="center"/>
    </xf>
    <xf numFmtId="41" fontId="19" fillId="4" borderId="1" xfId="0" applyNumberFormat="1" applyFont="1" applyFill="1" applyBorder="1" applyAlignment="1">
      <alignment horizontal="right" vertical="center"/>
    </xf>
    <xf numFmtId="41" fontId="19" fillId="4" borderId="14" xfId="0" applyNumberFormat="1" applyFont="1" applyFill="1" applyBorder="1" applyAlignment="1">
      <alignment horizontal="right" vertical="center"/>
    </xf>
    <xf numFmtId="41" fontId="19" fillId="4" borderId="5" xfId="0" applyNumberFormat="1" applyFont="1" applyFill="1" applyBorder="1" applyAlignment="1">
      <alignment horizontal="right" vertical="center"/>
    </xf>
    <xf numFmtId="3" fontId="19" fillId="0" borderId="1" xfId="0" applyNumberFormat="1" applyFont="1" applyBorder="1" applyAlignment="1">
      <alignment vertical="center"/>
    </xf>
    <xf numFmtId="41" fontId="19" fillId="0" borderId="14" xfId="0" applyNumberFormat="1" applyFont="1" applyBorder="1" applyAlignment="1">
      <alignment vertical="center"/>
    </xf>
    <xf numFmtId="41" fontId="19" fillId="4" borderId="8" xfId="0" applyNumberFormat="1" applyFont="1" applyFill="1" applyBorder="1" applyAlignment="1">
      <alignment horizontal="right" vertical="center"/>
    </xf>
    <xf numFmtId="41" fontId="19" fillId="4" borderId="16" xfId="0" applyNumberFormat="1" applyFont="1" applyFill="1" applyBorder="1" applyAlignment="1">
      <alignment horizontal="right" vertical="center"/>
    </xf>
    <xf numFmtId="41" fontId="19" fillId="4" borderId="11" xfId="0" applyNumberFormat="1" applyFont="1" applyFill="1" applyBorder="1" applyAlignment="1">
      <alignment horizontal="right" vertical="center"/>
    </xf>
    <xf numFmtId="41" fontId="19" fillId="3" borderId="1" xfId="0" applyNumberFormat="1" applyFont="1" applyFill="1" applyBorder="1" applyAlignment="1">
      <alignment horizontal="right" vertical="center"/>
    </xf>
    <xf numFmtId="41" fontId="19" fillId="3" borderId="14" xfId="0" applyNumberFormat="1" applyFont="1" applyFill="1" applyBorder="1" applyAlignment="1">
      <alignment horizontal="right" vertical="center"/>
    </xf>
    <xf numFmtId="41" fontId="19" fillId="3" borderId="5" xfId="0" applyNumberFormat="1" applyFont="1" applyFill="1" applyBorder="1" applyAlignment="1">
      <alignment horizontal="right" vertical="center"/>
    </xf>
    <xf numFmtId="3" fontId="19" fillId="0" borderId="0" xfId="0" applyNumberFormat="1" applyFont="1" applyAlignment="1">
      <alignment horizontal="center" vertical="center"/>
    </xf>
    <xf numFmtId="41" fontId="19" fillId="0" borderId="0" xfId="0" applyNumberFormat="1" applyFont="1" applyAlignment="1">
      <alignment horizontal="right" vertical="center"/>
    </xf>
    <xf numFmtId="41" fontId="33" fillId="0" borderId="0" xfId="0" applyNumberFormat="1" applyFont="1" applyAlignment="1">
      <alignment horizontal="right" vertical="center"/>
    </xf>
    <xf numFmtId="41" fontId="19" fillId="2" borderId="12" xfId="0" applyNumberFormat="1" applyFont="1" applyFill="1" applyBorder="1" applyAlignment="1">
      <alignment horizontal="center" vertical="center"/>
    </xf>
    <xf numFmtId="41" fontId="19" fillId="2" borderId="4" xfId="0" applyNumberFormat="1" applyFont="1" applyFill="1" applyBorder="1" applyAlignment="1">
      <alignment horizontal="center" vertical="center"/>
    </xf>
    <xf numFmtId="41" fontId="19" fillId="2" borderId="5" xfId="0" applyNumberFormat="1" applyFont="1" applyFill="1" applyBorder="1" applyAlignment="1">
      <alignment horizontal="center" vertical="center"/>
    </xf>
    <xf numFmtId="41" fontId="19" fillId="2" borderId="14" xfId="0" applyNumberFormat="1" applyFont="1" applyFill="1" applyBorder="1" applyAlignment="1">
      <alignment horizontal="center" vertical="center"/>
    </xf>
    <xf numFmtId="41" fontId="19" fillId="2" borderId="1" xfId="0" applyNumberFormat="1" applyFont="1" applyFill="1" applyBorder="1" applyAlignment="1">
      <alignment horizontal="center" vertical="center"/>
    </xf>
    <xf numFmtId="41" fontId="12" fillId="4" borderId="3" xfId="2" applyNumberFormat="1" applyFont="1" applyFill="1" applyBorder="1" applyAlignment="1">
      <alignment vertical="center"/>
    </xf>
    <xf numFmtId="41" fontId="12" fillId="4" borderId="14" xfId="2" applyNumberFormat="1" applyFont="1" applyFill="1" applyBorder="1" applyAlignment="1">
      <alignment vertical="center"/>
    </xf>
    <xf numFmtId="41" fontId="12" fillId="4" borderId="5" xfId="2" applyNumberFormat="1" applyFont="1" applyFill="1" applyBorder="1" applyAlignment="1">
      <alignment vertical="center"/>
    </xf>
    <xf numFmtId="41" fontId="12" fillId="4" borderId="1" xfId="2" applyNumberFormat="1" applyFont="1" applyFill="1" applyBorder="1" applyAlignment="1">
      <alignment vertical="center"/>
    </xf>
    <xf numFmtId="41" fontId="12" fillId="4" borderId="18" xfId="2" applyNumberFormat="1" applyFont="1" applyFill="1" applyBorder="1" applyAlignment="1">
      <alignment vertical="center"/>
    </xf>
    <xf numFmtId="3" fontId="37" fillId="0" borderId="0" xfId="0" applyNumberFormat="1" applyFont="1" applyAlignment="1">
      <alignment horizontal="center" vertical="center"/>
    </xf>
    <xf numFmtId="3" fontId="37" fillId="0" borderId="0" xfId="0" applyNumberFormat="1" applyFont="1" applyAlignment="1">
      <alignment horizontal="right" vertical="center"/>
    </xf>
    <xf numFmtId="3" fontId="37" fillId="0" borderId="0" xfId="0" applyNumberFormat="1" applyFont="1"/>
    <xf numFmtId="3" fontId="19" fillId="2" borderId="3" xfId="0" applyNumberFormat="1" applyFont="1" applyFill="1" applyBorder="1" applyAlignment="1">
      <alignment horizontal="center" vertical="center"/>
    </xf>
    <xf numFmtId="3" fontId="19" fillId="2" borderId="19" xfId="0" applyNumberFormat="1" applyFont="1" applyFill="1" applyBorder="1" applyAlignment="1">
      <alignment horizontal="center" vertical="center"/>
    </xf>
    <xf numFmtId="3" fontId="19" fillId="2" borderId="1" xfId="0" applyNumberFormat="1" applyFont="1" applyFill="1" applyBorder="1" applyAlignment="1">
      <alignment horizontal="center" vertical="center" wrapText="1"/>
    </xf>
    <xf numFmtId="3" fontId="19" fillId="4" borderId="3" xfId="0" applyNumberFormat="1" applyFont="1" applyFill="1" applyBorder="1" applyAlignment="1">
      <alignment horizontal="left" vertical="center"/>
    </xf>
    <xf numFmtId="41" fontId="12" fillId="4" borderId="19" xfId="3" applyNumberFormat="1" applyFont="1" applyFill="1" applyBorder="1" applyAlignment="1">
      <alignment vertical="center" shrinkToFit="1"/>
    </xf>
    <xf numFmtId="41" fontId="12" fillId="4" borderId="5" xfId="4" applyNumberFormat="1" applyFont="1" applyFill="1" applyBorder="1" applyAlignment="1">
      <alignment vertical="center" shrinkToFit="1"/>
    </xf>
    <xf numFmtId="41" fontId="12" fillId="4" borderId="1" xfId="4" applyNumberFormat="1" applyFont="1" applyFill="1" applyBorder="1" applyAlignment="1">
      <alignment vertical="center" shrinkToFit="1"/>
    </xf>
    <xf numFmtId="178" fontId="12" fillId="4" borderId="1" xfId="4" applyNumberFormat="1" applyFont="1" applyFill="1" applyBorder="1" applyAlignment="1">
      <alignment vertical="center"/>
    </xf>
    <xf numFmtId="41" fontId="12" fillId="3" borderId="19" xfId="3" applyNumberFormat="1" applyFont="1" applyFill="1" applyBorder="1" applyAlignment="1">
      <alignment vertical="center" shrinkToFit="1"/>
    </xf>
    <xf numFmtId="41" fontId="12" fillId="3" borderId="5" xfId="4" applyNumberFormat="1" applyFont="1" applyFill="1" applyBorder="1" applyAlignment="1">
      <alignment vertical="center" shrinkToFit="1"/>
    </xf>
    <xf numFmtId="41" fontId="12" fillId="3" borderId="1" xfId="4" applyNumberFormat="1" applyFont="1" applyFill="1" applyBorder="1" applyAlignment="1">
      <alignment vertical="center" shrinkToFit="1"/>
    </xf>
    <xf numFmtId="178" fontId="12" fillId="3" borderId="1" xfId="4" applyNumberFormat="1" applyFont="1" applyFill="1" applyBorder="1" applyAlignment="1">
      <alignment vertical="center"/>
    </xf>
    <xf numFmtId="3" fontId="19" fillId="2" borderId="3" xfId="5" applyNumberFormat="1" applyFont="1" applyFill="1" applyBorder="1" applyAlignment="1">
      <alignment horizontal="center" vertical="center"/>
    </xf>
    <xf numFmtId="3" fontId="19" fillId="2" borderId="19" xfId="5" applyNumberFormat="1" applyFont="1" applyFill="1" applyBorder="1" applyAlignment="1">
      <alignment horizontal="center" vertical="center"/>
    </xf>
    <xf numFmtId="3" fontId="19" fillId="2" borderId="5" xfId="5" applyNumberFormat="1" applyFont="1" applyFill="1" applyBorder="1" applyAlignment="1">
      <alignment horizontal="center" vertical="center"/>
    </xf>
    <xf numFmtId="3" fontId="19" fillId="2" borderId="1" xfId="5" applyNumberFormat="1" applyFont="1" applyFill="1" applyBorder="1" applyAlignment="1">
      <alignment horizontal="center" vertical="center" wrapText="1"/>
    </xf>
    <xf numFmtId="3" fontId="19" fillId="2" borderId="1" xfId="5" applyNumberFormat="1" applyFont="1" applyFill="1" applyBorder="1" applyAlignment="1">
      <alignment horizontal="center" vertical="center"/>
    </xf>
    <xf numFmtId="41" fontId="12" fillId="4" borderId="19" xfId="3" applyNumberFormat="1" applyFont="1" applyFill="1" applyBorder="1" applyAlignment="1">
      <alignment vertical="center" wrapText="1"/>
    </xf>
    <xf numFmtId="41" fontId="12" fillId="3" borderId="19" xfId="3" applyNumberFormat="1" applyFont="1" applyFill="1" applyBorder="1" applyAlignment="1">
      <alignment vertical="center" wrapText="1"/>
    </xf>
    <xf numFmtId="3" fontId="19" fillId="2" borderId="3" xfId="0" applyNumberFormat="1" applyFont="1" applyFill="1" applyBorder="1" applyAlignment="1">
      <alignment horizontal="center" vertical="center" wrapText="1"/>
    </xf>
    <xf numFmtId="3" fontId="19" fillId="0" borderId="3" xfId="0" applyNumberFormat="1" applyFont="1" applyBorder="1" applyAlignment="1">
      <alignment horizontal="center" vertical="center"/>
    </xf>
    <xf numFmtId="3" fontId="38" fillId="0" borderId="0" xfId="0" applyNumberFormat="1" applyFont="1"/>
    <xf numFmtId="3" fontId="19" fillId="0" borderId="14" xfId="0" applyNumberFormat="1" applyFont="1" applyBorder="1" applyAlignment="1">
      <alignment vertical="center"/>
    </xf>
    <xf numFmtId="3" fontId="19" fillId="0" borderId="14" xfId="0" applyNumberFormat="1" applyFont="1" applyBorder="1" applyAlignment="1">
      <alignment horizontal="center" vertical="center"/>
    </xf>
    <xf numFmtId="3" fontId="9" fillId="0" borderId="6" xfId="0" applyNumberFormat="1" applyFont="1" applyBorder="1" applyAlignment="1">
      <alignment horizontal="left" vertical="center" indent="1"/>
    </xf>
    <xf numFmtId="3" fontId="19" fillId="0" borderId="9" xfId="0" applyNumberFormat="1" applyFont="1" applyBorder="1" applyAlignment="1">
      <alignment horizontal="left" vertical="center" indent="1"/>
    </xf>
    <xf numFmtId="3" fontId="29" fillId="0" borderId="0" xfId="0" applyNumberFormat="1" applyFont="1" applyAlignment="1">
      <alignment horizontal="center" vertical="center"/>
    </xf>
    <xf numFmtId="3" fontId="9" fillId="2" borderId="3" xfId="0" applyNumberFormat="1" applyFont="1" applyFill="1" applyBorder="1" applyAlignment="1">
      <alignment horizontal="center" vertical="center" wrapText="1"/>
    </xf>
    <xf numFmtId="3" fontId="9" fillId="2" borderId="4" xfId="0" applyNumberFormat="1" applyFont="1" applyFill="1" applyBorder="1" applyAlignment="1">
      <alignment horizontal="center" vertical="center" wrapText="1"/>
    </xf>
    <xf numFmtId="3" fontId="9" fillId="2" borderId="5" xfId="0" applyNumberFormat="1" applyFont="1" applyFill="1" applyBorder="1" applyAlignment="1">
      <alignment horizontal="center" vertical="center" wrapText="1"/>
    </xf>
    <xf numFmtId="3" fontId="9" fillId="2" borderId="6" xfId="0" applyNumberFormat="1" applyFont="1" applyFill="1" applyBorder="1" applyAlignment="1">
      <alignment horizontal="center" vertical="center" wrapText="1"/>
    </xf>
    <xf numFmtId="3" fontId="9" fillId="2" borderId="8" xfId="0" applyNumberFormat="1" applyFont="1" applyFill="1" applyBorder="1" applyAlignment="1">
      <alignment horizontal="center" vertical="center" wrapText="1"/>
    </xf>
    <xf numFmtId="3" fontId="9" fillId="3" borderId="3" xfId="0" applyNumberFormat="1" applyFont="1" applyFill="1" applyBorder="1" applyAlignment="1">
      <alignment horizontal="center" vertical="center"/>
    </xf>
    <xf numFmtId="3" fontId="9" fillId="3" borderId="5" xfId="0" applyNumberFormat="1" applyFont="1" applyFill="1" applyBorder="1" applyAlignment="1">
      <alignment horizontal="center" vertical="center"/>
    </xf>
    <xf numFmtId="3" fontId="9" fillId="2" borderId="2" xfId="0" applyNumberFormat="1" applyFont="1" applyFill="1" applyBorder="1" applyAlignment="1">
      <alignment horizontal="center" vertical="center"/>
    </xf>
    <xf numFmtId="3" fontId="9" fillId="2" borderId="10" xfId="0" applyNumberFormat="1" applyFont="1" applyFill="1" applyBorder="1" applyAlignment="1">
      <alignment horizontal="center" vertical="center"/>
    </xf>
    <xf numFmtId="3" fontId="9" fillId="2" borderId="7" xfId="0" applyNumberFormat="1" applyFont="1" applyFill="1" applyBorder="1" applyAlignment="1">
      <alignment horizontal="center" vertical="center"/>
    </xf>
    <xf numFmtId="3" fontId="9" fillId="2" borderId="11" xfId="0" applyNumberFormat="1" applyFont="1" applyFill="1" applyBorder="1" applyAlignment="1">
      <alignment horizontal="center" vertical="center"/>
    </xf>
    <xf numFmtId="3" fontId="9" fillId="2" borderId="1" xfId="0" applyNumberFormat="1" applyFont="1" applyFill="1" applyBorder="1" applyAlignment="1">
      <alignment horizontal="center" vertical="center"/>
    </xf>
    <xf numFmtId="3" fontId="9" fillId="2" borderId="1" xfId="0" applyNumberFormat="1" applyFont="1" applyFill="1" applyBorder="1" applyAlignment="1">
      <alignment horizontal="center" vertical="center" wrapText="1"/>
    </xf>
    <xf numFmtId="3" fontId="9" fillId="2" borderId="3" xfId="0" applyNumberFormat="1" applyFont="1" applyFill="1" applyBorder="1" applyAlignment="1">
      <alignment horizontal="center" vertical="center"/>
    </xf>
    <xf numFmtId="3" fontId="9" fillId="2" borderId="5" xfId="0" applyNumberFormat="1" applyFont="1" applyFill="1" applyBorder="1" applyAlignment="1">
      <alignment horizontal="center" vertical="center"/>
    </xf>
    <xf numFmtId="3" fontId="19" fillId="2" borderId="6" xfId="0" applyNumberFormat="1" applyFont="1" applyFill="1" applyBorder="1" applyAlignment="1">
      <alignment horizontal="center" vertical="center"/>
    </xf>
    <xf numFmtId="3" fontId="19" fillId="2" borderId="8" xfId="0" applyNumberFormat="1" applyFont="1" applyFill="1" applyBorder="1" applyAlignment="1">
      <alignment horizontal="center" vertical="center"/>
    </xf>
    <xf numFmtId="3" fontId="19" fillId="2" borderId="2" xfId="0" applyNumberFormat="1" applyFont="1" applyFill="1" applyBorder="1" applyAlignment="1">
      <alignment horizontal="center" vertical="center"/>
    </xf>
    <xf numFmtId="3" fontId="19" fillId="2" borderId="7" xfId="0" applyNumberFormat="1" applyFont="1" applyFill="1" applyBorder="1" applyAlignment="1">
      <alignment horizontal="center" vertical="center"/>
    </xf>
    <xf numFmtId="3" fontId="19" fillId="2" borderId="13" xfId="0" applyNumberFormat="1" applyFont="1" applyFill="1" applyBorder="1" applyAlignment="1">
      <alignment horizontal="center" vertical="center"/>
    </xf>
    <xf numFmtId="3" fontId="19" fillId="2" borderId="15" xfId="0" applyNumberFormat="1" applyFont="1" applyFill="1" applyBorder="1" applyAlignment="1">
      <alignment horizontal="center" vertical="center"/>
    </xf>
    <xf numFmtId="3" fontId="19" fillId="2" borderId="6" xfId="0" applyNumberFormat="1" applyFont="1" applyFill="1" applyBorder="1" applyAlignment="1">
      <alignment horizontal="center" vertical="center" wrapText="1"/>
    </xf>
    <xf numFmtId="3" fontId="19" fillId="2" borderId="8" xfId="0" applyNumberFormat="1" applyFont="1" applyFill="1" applyBorder="1" applyAlignment="1">
      <alignment horizontal="center" vertical="center" wrapText="1"/>
    </xf>
    <xf numFmtId="41" fontId="19" fillId="2" borderId="2" xfId="0" applyNumberFormat="1" applyFont="1" applyFill="1" applyBorder="1" applyAlignment="1">
      <alignment horizontal="center" vertical="center"/>
    </xf>
    <xf numFmtId="41" fontId="19" fillId="2" borderId="7" xfId="0" applyNumberFormat="1" applyFont="1" applyFill="1" applyBorder="1" applyAlignment="1">
      <alignment horizontal="center" vertical="center"/>
    </xf>
    <xf numFmtId="41" fontId="19" fillId="2" borderId="10" xfId="0" applyNumberFormat="1" applyFont="1" applyFill="1" applyBorder="1" applyAlignment="1">
      <alignment horizontal="center" vertical="center"/>
    </xf>
    <xf numFmtId="41" fontId="19" fillId="2" borderId="11" xfId="0" applyNumberFormat="1" applyFont="1" applyFill="1" applyBorder="1" applyAlignment="1">
      <alignment horizontal="center" vertical="center"/>
    </xf>
    <xf numFmtId="41" fontId="19" fillId="2" borderId="6" xfId="0" applyNumberFormat="1" applyFont="1" applyFill="1" applyBorder="1" applyAlignment="1">
      <alignment horizontal="center" vertical="center" wrapText="1"/>
    </xf>
    <xf numFmtId="41" fontId="19" fillId="2" borderId="8" xfId="0" applyNumberFormat="1" applyFont="1" applyFill="1" applyBorder="1" applyAlignment="1">
      <alignment horizontal="center" vertical="center" wrapText="1"/>
    </xf>
    <xf numFmtId="41" fontId="19" fillId="2" borderId="6" xfId="0" applyNumberFormat="1" applyFont="1" applyFill="1" applyBorder="1" applyAlignment="1">
      <alignment horizontal="center" vertical="center"/>
    </xf>
    <xf numFmtId="41" fontId="19" fillId="2" borderId="8" xfId="0" applyNumberFormat="1" applyFont="1" applyFill="1" applyBorder="1" applyAlignment="1">
      <alignment horizontal="center" vertical="center"/>
    </xf>
    <xf numFmtId="41" fontId="19" fillId="2" borderId="13" xfId="0" applyNumberFormat="1" applyFont="1" applyFill="1" applyBorder="1" applyAlignment="1">
      <alignment horizontal="center" vertical="center"/>
    </xf>
    <xf numFmtId="41" fontId="19" fillId="2" borderId="15" xfId="0" applyNumberFormat="1" applyFont="1" applyFill="1" applyBorder="1" applyAlignment="1">
      <alignment horizontal="center" vertical="center"/>
    </xf>
    <xf numFmtId="3" fontId="19" fillId="2" borderId="3" xfId="0" applyNumberFormat="1" applyFont="1" applyFill="1" applyBorder="1" applyAlignment="1">
      <alignment horizontal="center" vertical="center"/>
    </xf>
    <xf numFmtId="3" fontId="19" fillId="2" borderId="4" xfId="0" applyNumberFormat="1" applyFont="1" applyFill="1" applyBorder="1" applyAlignment="1">
      <alignment horizontal="center" vertical="center"/>
    </xf>
    <xf numFmtId="3" fontId="19" fillId="2" borderId="5" xfId="0" applyNumberFormat="1" applyFont="1" applyFill="1" applyBorder="1" applyAlignment="1">
      <alignment horizontal="center" vertical="center"/>
    </xf>
    <xf numFmtId="3" fontId="19" fillId="0" borderId="3" xfId="0" applyNumberFormat="1" applyFont="1" applyBorder="1" applyAlignment="1">
      <alignment horizontal="center" vertical="center"/>
    </xf>
    <xf numFmtId="3" fontId="19" fillId="0" borderId="4" xfId="0" applyNumberFormat="1" applyFont="1" applyBorder="1" applyAlignment="1">
      <alignment horizontal="center" vertical="center"/>
    </xf>
    <xf numFmtId="3" fontId="19" fillId="0" borderId="5" xfId="0" applyNumberFormat="1" applyFont="1" applyBorder="1" applyAlignment="1">
      <alignment horizontal="center" vertical="center"/>
    </xf>
    <xf numFmtId="41" fontId="19" fillId="2" borderId="17" xfId="0" applyNumberFormat="1" applyFont="1" applyFill="1" applyBorder="1" applyAlignment="1">
      <alignment horizontal="center" vertical="center"/>
    </xf>
    <xf numFmtId="41" fontId="19" fillId="2" borderId="16" xfId="0" applyNumberFormat="1" applyFont="1" applyFill="1" applyBorder="1" applyAlignment="1">
      <alignment horizontal="center" vertical="center"/>
    </xf>
    <xf numFmtId="3" fontId="12" fillId="0" borderId="9" xfId="0" applyNumberFormat="1" applyFont="1" applyBorder="1" applyAlignment="1">
      <alignment horizontal="center" vertical="center" wrapText="1"/>
    </xf>
    <xf numFmtId="3" fontId="12" fillId="0" borderId="8" xfId="0" applyNumberFormat="1" applyFont="1" applyBorder="1" applyAlignment="1">
      <alignment horizontal="center" vertical="center" wrapText="1"/>
    </xf>
    <xf numFmtId="3" fontId="12" fillId="0" borderId="1" xfId="0" applyNumberFormat="1" applyFont="1" applyBorder="1" applyAlignment="1">
      <alignment horizontal="center" vertical="center" wrapText="1"/>
    </xf>
    <xf numFmtId="3" fontId="12" fillId="0" borderId="1" xfId="0" applyNumberFormat="1" applyFont="1" applyBorder="1" applyAlignment="1">
      <alignment horizontal="center" vertical="center"/>
    </xf>
    <xf numFmtId="3" fontId="12" fillId="0" borderId="6" xfId="0" applyNumberFormat="1" applyFont="1" applyBorder="1" applyAlignment="1">
      <alignment horizontal="center" vertical="center" wrapText="1"/>
    </xf>
    <xf numFmtId="3" fontId="12" fillId="2" borderId="1" xfId="0" applyNumberFormat="1" applyFont="1" applyFill="1" applyBorder="1" applyAlignment="1">
      <alignment horizontal="center" vertical="center"/>
    </xf>
    <xf numFmtId="3" fontId="12" fillId="4" borderId="3" xfId="0" applyNumberFormat="1" applyFont="1" applyFill="1" applyBorder="1" applyAlignment="1">
      <alignment horizontal="left" vertical="center"/>
    </xf>
    <xf numFmtId="3" fontId="12" fillId="4" borderId="4" xfId="0" applyNumberFormat="1" applyFont="1" applyFill="1" applyBorder="1" applyAlignment="1">
      <alignment horizontal="left" vertical="center"/>
    </xf>
    <xf numFmtId="3" fontId="12" fillId="4" borderId="5" xfId="0" applyNumberFormat="1" applyFont="1" applyFill="1" applyBorder="1" applyAlignment="1">
      <alignment horizontal="left" vertical="center"/>
    </xf>
    <xf numFmtId="3" fontId="9" fillId="0" borderId="1" xfId="0" applyNumberFormat="1" applyFont="1" applyBorder="1" applyAlignment="1">
      <alignment horizontal="left" vertical="center"/>
    </xf>
    <xf numFmtId="3" fontId="9" fillId="0" borderId="1" xfId="0" applyNumberFormat="1" applyFont="1" applyBorder="1" applyAlignment="1">
      <alignment vertical="center"/>
    </xf>
    <xf numFmtId="3" fontId="12" fillId="0" borderId="1" xfId="0" applyNumberFormat="1" applyFont="1" applyBorder="1" applyAlignment="1">
      <alignment vertical="center"/>
    </xf>
    <xf numFmtId="3" fontId="12" fillId="0" borderId="3" xfId="0" applyNumberFormat="1" applyFont="1" applyBorder="1" applyAlignment="1">
      <alignment horizontal="center" vertical="center"/>
    </xf>
    <xf numFmtId="3" fontId="12" fillId="0" borderId="5" xfId="0" applyNumberFormat="1" applyFont="1" applyBorder="1" applyAlignment="1">
      <alignment horizontal="center" vertical="center"/>
    </xf>
    <xf numFmtId="3" fontId="12" fillId="0" borderId="3" xfId="0" applyNumberFormat="1" applyFont="1" applyBorder="1" applyAlignment="1">
      <alignment horizontal="left" vertical="center"/>
    </xf>
    <xf numFmtId="3" fontId="12" fillId="0" borderId="5" xfId="0" applyNumberFormat="1" applyFont="1" applyBorder="1" applyAlignment="1">
      <alignment horizontal="left" vertical="center"/>
    </xf>
    <xf numFmtId="3" fontId="12" fillId="0" borderId="6" xfId="0" applyNumberFormat="1" applyFont="1" applyBorder="1" applyAlignment="1">
      <alignment horizontal="center" vertical="center"/>
    </xf>
    <xf numFmtId="3" fontId="12" fillId="0" borderId="9" xfId="0" applyNumberFormat="1" applyFont="1" applyBorder="1" applyAlignment="1">
      <alignment horizontal="center" vertical="center"/>
    </xf>
    <xf numFmtId="3" fontId="12" fillId="0" borderId="8" xfId="0" applyNumberFormat="1" applyFont="1" applyBorder="1" applyAlignment="1">
      <alignment horizontal="center" vertical="center"/>
    </xf>
    <xf numFmtId="41" fontId="12" fillId="0" borderId="6" xfId="0" applyNumberFormat="1" applyFont="1" applyBorder="1" applyAlignment="1">
      <alignment vertical="center"/>
    </xf>
    <xf numFmtId="41" fontId="12" fillId="0" borderId="8" xfId="0" applyNumberFormat="1" applyFont="1" applyBorder="1" applyAlignment="1">
      <alignment vertical="center"/>
    </xf>
    <xf numFmtId="41" fontId="12" fillId="0" borderId="6" xfId="0" applyNumberFormat="1" applyFont="1" applyBorder="1" applyAlignment="1">
      <alignment horizontal="right" vertical="center"/>
    </xf>
    <xf numFmtId="41" fontId="12" fillId="0" borderId="8" xfId="0" applyNumberFormat="1" applyFont="1" applyBorder="1" applyAlignment="1">
      <alignment horizontal="right" vertical="center"/>
    </xf>
    <xf numFmtId="3" fontId="12" fillId="3" borderId="3" xfId="0" applyNumberFormat="1" applyFont="1" applyFill="1" applyBorder="1" applyAlignment="1">
      <alignment horizontal="left" vertical="center"/>
    </xf>
    <xf numFmtId="3" fontId="12" fillId="3" borderId="4" xfId="0" applyNumberFormat="1" applyFont="1" applyFill="1" applyBorder="1" applyAlignment="1">
      <alignment horizontal="left" vertical="center"/>
    </xf>
    <xf numFmtId="3" fontId="12" fillId="3" borderId="5" xfId="0" applyNumberFormat="1" applyFont="1" applyFill="1" applyBorder="1" applyAlignment="1">
      <alignment horizontal="left" vertical="center"/>
    </xf>
    <xf numFmtId="3" fontId="0" fillId="0" borderId="0" xfId="0" applyNumberFormat="1" applyAlignment="1">
      <alignment horizontal="center"/>
    </xf>
    <xf numFmtId="3" fontId="8" fillId="0" borderId="0" xfId="0" applyNumberFormat="1" applyFont="1" applyAlignment="1">
      <alignment horizontal="left" vertical="center"/>
    </xf>
    <xf numFmtId="3" fontId="0" fillId="0" borderId="0" xfId="0" applyNumberFormat="1" applyAlignment="1">
      <alignment horizontal="left" vertical="center"/>
    </xf>
    <xf numFmtId="3" fontId="19" fillId="2" borderId="14" xfId="0" applyNumberFormat="1" applyFont="1" applyFill="1" applyBorder="1" applyAlignment="1">
      <alignment horizontal="center" vertical="center"/>
    </xf>
    <xf numFmtId="3" fontId="19" fillId="0" borderId="21" xfId="0" applyNumberFormat="1" applyFont="1" applyBorder="1" applyAlignment="1">
      <alignment vertical="center"/>
    </xf>
    <xf numFmtId="3" fontId="19" fillId="2" borderId="1" xfId="0" applyNumberFormat="1" applyFont="1" applyFill="1" applyBorder="1" applyAlignment="1">
      <alignment horizontal="center" vertical="center"/>
    </xf>
    <xf numFmtId="3" fontId="19" fillId="0" borderId="22" xfId="0" applyNumberFormat="1" applyFont="1" applyBorder="1" applyAlignment="1">
      <alignment vertical="center"/>
    </xf>
  </cellXfs>
  <cellStyles count="6">
    <cellStyle name="パーセント" xfId="1" builtinId="5"/>
    <cellStyle name="桁区切り 2" xfId="2" xr:uid="{10BF574B-894B-4BE4-B672-6C20C5BEB417}"/>
    <cellStyle name="桁区切り 4" xfId="4" xr:uid="{D1FBC35C-8D68-441C-8D47-0458D5322EF4}"/>
    <cellStyle name="標準" xfId="0" builtinId="0"/>
    <cellStyle name="標準 2" xfId="5" xr:uid="{029B4FAA-317C-486D-BA01-9A83BAC8CA94}"/>
    <cellStyle name="標準 2 2" xfId="3" xr:uid="{B9F8C357-1406-4480-82CA-1F3C84949B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mc-fileserver\&#20844;&#20250;&#35336;\Users\takumi_utsunomiya\Desktop\&#20998;&#26512;&#12484;&#12540;&#12523;&#65288;&#21517;&#21069;&#22793;&#26356;&#21487;&#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出力"/>
      <sheetName val="概要"/>
      <sheetName val="全体会計"/>
      <sheetName val="概要その２"/>
      <sheetName val="概要その３"/>
      <sheetName val="経年（一般会計等）"/>
      <sheetName val="経年（全体）"/>
      <sheetName val="経年（連結）"/>
      <sheetName val="表紙"/>
      <sheetName val="公表（案）"/>
      <sheetName val="指標（案）"/>
      <sheetName val="注記（一般会計等）"/>
      <sheetName val="注記（全体）"/>
      <sheetName val="注記（連結）"/>
      <sheetName val="年度・人口"/>
      <sheetName val="会計区分"/>
      <sheetName val="歳入額・地方債・健全化・決統"/>
      <sheetName val="有形固定資産"/>
      <sheetName val="注記"/>
      <sheetName val="決算整理"/>
      <sheetName val="抽出用"/>
      <sheetName val="グラフ"/>
      <sheetName val="表"/>
      <sheetName val="集計"/>
      <sheetName val="N年度"/>
      <sheetName val="BS(N)"/>
      <sheetName val="PL(N)"/>
      <sheetName val="NW(N)"/>
      <sheetName val="CF(N)"/>
      <sheetName val="N-1年度"/>
      <sheetName val="BS（N-1)"/>
      <sheetName val="PL(N-1)"/>
      <sheetName val="NW(N-1)"/>
      <sheetName val="CF(N-1)"/>
      <sheetName val="N-2年度 "/>
      <sheetName val="BS（N-2)"/>
      <sheetName val="PL(N-2)"/>
      <sheetName val="NW(N-2)"/>
      <sheetName val="CF(N-2)"/>
      <sheetName val="N-3年度 "/>
      <sheetName val="BS（N-3)"/>
      <sheetName val="PL(N-3)"/>
      <sheetName val="NW(N-3)"/>
      <sheetName val="CF(N-3)"/>
      <sheetName val="N-4年度 "/>
      <sheetName val="BS（N-4)"/>
      <sheetName val="PL(N-4)"/>
      <sheetName val="NW(N-4)"/>
      <sheetName val="CF(N-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R2">
            <v>800400</v>
          </cell>
        </row>
      </sheetData>
      <sheetData sheetId="20" refreshError="1"/>
      <sheetData sheetId="21">
        <row r="3">
          <cell r="C3">
            <v>1420.9639966017542</v>
          </cell>
          <cell r="K3">
            <v>1177.3484757137333</v>
          </cell>
          <cell r="T3">
            <v>243.61552088802065</v>
          </cell>
        </row>
        <row r="4">
          <cell r="C4">
            <v>1386.9052215375825</v>
          </cell>
          <cell r="K4">
            <v>1186.1676998082103</v>
          </cell>
          <cell r="T4">
            <v>200.73752172937239</v>
          </cell>
        </row>
        <row r="5">
          <cell r="C5" t="str">
            <v/>
          </cell>
          <cell r="K5" t="str">
            <v/>
          </cell>
          <cell r="T5" t="str">
            <v/>
          </cell>
        </row>
        <row r="6">
          <cell r="C6" t="str">
            <v/>
          </cell>
          <cell r="K6" t="str">
            <v/>
          </cell>
          <cell r="T6" t="str">
            <v/>
          </cell>
        </row>
        <row r="7">
          <cell r="C7" t="str">
            <v/>
          </cell>
          <cell r="K7" t="str">
            <v/>
          </cell>
          <cell r="T7" t="str">
            <v/>
          </cell>
        </row>
        <row r="32">
          <cell r="C32">
            <v>88614545.848000005</v>
          </cell>
          <cell r="K32">
            <v>44243559.064000003</v>
          </cell>
        </row>
        <row r="33">
          <cell r="C33">
            <v>87500307.268000007</v>
          </cell>
          <cell r="K33">
            <v>42289974.924999997</v>
          </cell>
        </row>
        <row r="34">
          <cell r="C34" t="str">
            <v/>
          </cell>
          <cell r="K34" t="str">
            <v/>
          </cell>
        </row>
        <row r="35">
          <cell r="C35" t="str">
            <v/>
          </cell>
          <cell r="K35" t="str">
            <v/>
          </cell>
        </row>
        <row r="36">
          <cell r="C36" t="str">
            <v/>
          </cell>
          <cell r="K36" t="str">
            <v/>
          </cell>
        </row>
        <row r="59">
          <cell r="C59">
            <v>3.5689866678232764</v>
          </cell>
          <cell r="O59">
            <v>0.49928099998267456</v>
          </cell>
        </row>
        <row r="60">
          <cell r="C60">
            <v>3.5101622909729162</v>
          </cell>
          <cell r="O60">
            <v>0.48331230192680691</v>
          </cell>
        </row>
        <row r="61">
          <cell r="C61" t="str">
            <v/>
          </cell>
          <cell r="O61" t="str">
            <v/>
          </cell>
        </row>
        <row r="62">
          <cell r="C62" t="str">
            <v/>
          </cell>
          <cell r="O62" t="str">
            <v/>
          </cell>
        </row>
        <row r="63">
          <cell r="C63" t="str">
            <v/>
          </cell>
          <cell r="O63" t="str">
            <v/>
          </cell>
        </row>
        <row r="86">
          <cell r="C86">
            <v>0.69633049452827545</v>
          </cell>
          <cell r="D86">
            <v>69830433.685000002</v>
          </cell>
          <cell r="E86">
            <v>48625060.420999996</v>
          </cell>
          <cell r="L86">
            <v>0.31221784549560011</v>
          </cell>
          <cell r="M86">
            <v>18064436.276000001</v>
          </cell>
          <cell r="N86">
            <v>57858436.141999997</v>
          </cell>
          <cell r="T86">
            <v>0.16356743436295831</v>
          </cell>
          <cell r="U86">
            <v>9463755.9560000002</v>
          </cell>
          <cell r="V86">
            <v>57858436.141999997</v>
          </cell>
        </row>
        <row r="87">
          <cell r="C87">
            <v>0.74001013969390217</v>
          </cell>
          <cell r="D87">
            <v>67974998.717999995</v>
          </cell>
          <cell r="E87">
            <v>50302188.296999998</v>
          </cell>
          <cell r="L87">
            <v>0.25509198054946852</v>
          </cell>
          <cell r="M87">
            <v>14830142.505000001</v>
          </cell>
          <cell r="N87">
            <v>58136451.303000003</v>
          </cell>
          <cell r="T87">
            <v>0.11264395836389944</v>
          </cell>
          <cell r="U87">
            <v>6548720</v>
          </cell>
          <cell r="V87">
            <v>58136451.303000003</v>
          </cell>
        </row>
        <row r="88">
          <cell r="C88" t="str">
            <v/>
          </cell>
          <cell r="D88" t="str">
            <v/>
          </cell>
          <cell r="E88" t="str">
            <v/>
          </cell>
          <cell r="L88" t="str">
            <v/>
          </cell>
          <cell r="M88" t="str">
            <v/>
          </cell>
          <cell r="N88" t="str">
            <v/>
          </cell>
          <cell r="T88" t="str">
            <v/>
          </cell>
          <cell r="U88" t="str">
            <v/>
          </cell>
          <cell r="V88" t="str">
            <v/>
          </cell>
        </row>
        <row r="89">
          <cell r="C89" t="str">
            <v/>
          </cell>
          <cell r="D89" t="str">
            <v/>
          </cell>
          <cell r="E89" t="str">
            <v/>
          </cell>
          <cell r="L89" t="str">
            <v/>
          </cell>
          <cell r="M89" t="str">
            <v/>
          </cell>
          <cell r="N89" t="str">
            <v/>
          </cell>
          <cell r="T89" t="str">
            <v/>
          </cell>
          <cell r="U89" t="str">
            <v/>
          </cell>
          <cell r="V89" t="str">
            <v/>
          </cell>
        </row>
        <row r="90">
          <cell r="C90" t="str">
            <v/>
          </cell>
          <cell r="D90" t="str">
            <v/>
          </cell>
          <cell r="E90" t="str">
            <v/>
          </cell>
          <cell r="L90" t="str">
            <v/>
          </cell>
          <cell r="M90" t="str">
            <v/>
          </cell>
          <cell r="N90" t="str">
            <v/>
          </cell>
          <cell r="T90" t="str">
            <v/>
          </cell>
          <cell r="U90" t="str">
            <v/>
          </cell>
          <cell r="V90" t="str">
            <v/>
          </cell>
        </row>
        <row r="112">
          <cell r="C112">
            <v>431.50343414117981</v>
          </cell>
          <cell r="L112">
            <v>-263132.14099999995</v>
          </cell>
        </row>
        <row r="113">
          <cell r="C113">
            <v>360.58129480535382</v>
          </cell>
          <cell r="L113">
            <v>-286489.3409999999</v>
          </cell>
        </row>
        <row r="114">
          <cell r="C114" t="str">
            <v/>
          </cell>
          <cell r="L114">
            <v>-1787581.8019999999</v>
          </cell>
        </row>
        <row r="115">
          <cell r="C115" t="str">
            <v/>
          </cell>
          <cell r="L115" t="str">
            <v/>
          </cell>
        </row>
        <row r="116">
          <cell r="C116" t="str">
            <v/>
          </cell>
          <cell r="L116" t="str">
            <v/>
          </cell>
        </row>
        <row r="137">
          <cell r="L137">
            <v>356.89297617158093</v>
          </cell>
        </row>
        <row r="138">
          <cell r="C138">
            <v>29.861844549395776</v>
          </cell>
          <cell r="L138">
            <v>337.51868118011913</v>
          </cell>
        </row>
        <row r="139">
          <cell r="C139">
            <v>16.249046774270475</v>
          </cell>
          <cell r="L139">
            <v>318.03169729773896</v>
          </cell>
        </row>
        <row r="140">
          <cell r="C140">
            <v>12.862014542175018</v>
          </cell>
          <cell r="L140" t="str">
            <v/>
          </cell>
        </row>
        <row r="141">
          <cell r="C141" t="str">
            <v/>
          </cell>
          <cell r="L141" t="str">
            <v/>
          </cell>
        </row>
        <row r="142">
          <cell r="C142" t="str">
            <v/>
          </cell>
        </row>
        <row r="166">
          <cell r="L166">
            <v>2.6947926467635667E-2</v>
          </cell>
          <cell r="M166">
            <v>18011290.945999999</v>
          </cell>
          <cell r="N166">
            <v>485366.94400000002</v>
          </cell>
        </row>
        <row r="167">
          <cell r="L167">
            <v>3.0520138421078289E-2</v>
          </cell>
          <cell r="M167">
            <v>17098890.929000001</v>
          </cell>
          <cell r="N167">
            <v>521860.51799999998</v>
          </cell>
        </row>
        <row r="168">
          <cell r="L168">
            <v>2.5266635092648176E-2</v>
          </cell>
          <cell r="M168">
            <v>16073922.725</v>
          </cell>
          <cell r="N168">
            <v>406133.94</v>
          </cell>
        </row>
        <row r="169">
          <cell r="L169" t="str">
            <v/>
          </cell>
          <cell r="M169" t="str">
            <v/>
          </cell>
          <cell r="N169" t="str">
            <v/>
          </cell>
        </row>
        <row r="170">
          <cell r="L170" t="str">
            <v/>
          </cell>
          <cell r="M170" t="str">
            <v/>
          </cell>
          <cell r="N170" t="str">
            <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8E92B-299C-4B4A-9238-77020581F0CA}">
  <dimension ref="A1:B31"/>
  <sheetViews>
    <sheetView tabSelected="1" topLeftCell="A4" zoomScaleNormal="100" workbookViewId="0">
      <selection activeCell="B4" sqref="B4"/>
    </sheetView>
  </sheetViews>
  <sheetFormatPr defaultColWidth="9" defaultRowHeight="18" x14ac:dyDescent="0.45"/>
  <cols>
    <col min="1" max="1" width="38.69921875" style="121" customWidth="1"/>
    <col min="2" max="2" width="77.69921875" style="121" customWidth="1"/>
    <col min="3" max="3" width="16" style="121" customWidth="1"/>
    <col min="4" max="16384" width="9" style="121"/>
  </cols>
  <sheetData>
    <row r="1" spans="1:2" ht="38.25" customHeight="1" x14ac:dyDescent="0.65">
      <c r="A1" s="1" t="s">
        <v>243</v>
      </c>
      <c r="B1" s="2" t="s">
        <v>0</v>
      </c>
    </row>
    <row r="2" spans="1:2" ht="38.25" customHeight="1" x14ac:dyDescent="0.7">
      <c r="A2" s="3"/>
      <c r="B2" s="4" t="s">
        <v>244</v>
      </c>
    </row>
    <row r="3" spans="1:2" ht="19.5" customHeight="1" x14ac:dyDescent="0.45">
      <c r="A3" s="3"/>
      <c r="B3" s="3"/>
    </row>
    <row r="4" spans="1:2" ht="27" customHeight="1" x14ac:dyDescent="0.45">
      <c r="B4" s="5" t="s">
        <v>1</v>
      </c>
    </row>
    <row r="5" spans="1:2" ht="16.5" customHeight="1" x14ac:dyDescent="0.45">
      <c r="B5" s="122" t="s">
        <v>2</v>
      </c>
    </row>
    <row r="6" spans="1:2" ht="16.5" customHeight="1" x14ac:dyDescent="0.45">
      <c r="B6" s="123" t="s">
        <v>3</v>
      </c>
    </row>
    <row r="7" spans="1:2" ht="16.5" customHeight="1" x14ac:dyDescent="0.45">
      <c r="B7" s="123" t="s">
        <v>4</v>
      </c>
    </row>
    <row r="8" spans="1:2" ht="16.5" customHeight="1" x14ac:dyDescent="0.45">
      <c r="B8" s="123" t="s">
        <v>5</v>
      </c>
    </row>
    <row r="9" spans="1:2" ht="16.5" customHeight="1" x14ac:dyDescent="0.45">
      <c r="B9" s="123" t="s">
        <v>242</v>
      </c>
    </row>
    <row r="10" spans="1:2" ht="16.5" customHeight="1" x14ac:dyDescent="0.45">
      <c r="B10" s="123" t="s">
        <v>6</v>
      </c>
    </row>
    <row r="11" spans="1:2" ht="16.5" customHeight="1" x14ac:dyDescent="0.45">
      <c r="B11" s="123" t="s">
        <v>7</v>
      </c>
    </row>
    <row r="12" spans="1:2" ht="16.5" customHeight="1" x14ac:dyDescent="0.45">
      <c r="B12" s="123" t="s">
        <v>8</v>
      </c>
    </row>
    <row r="13" spans="1:2" ht="16.5" customHeight="1" x14ac:dyDescent="0.45">
      <c r="B13" s="123" t="s">
        <v>238</v>
      </c>
    </row>
    <row r="14" spans="1:2" ht="16.5" customHeight="1" x14ac:dyDescent="0.45">
      <c r="B14" s="123" t="s">
        <v>237</v>
      </c>
    </row>
    <row r="15" spans="1:2" ht="16.5" customHeight="1" x14ac:dyDescent="0.45">
      <c r="B15" s="123" t="s">
        <v>239</v>
      </c>
    </row>
    <row r="16" spans="1:2" ht="16.5" customHeight="1" x14ac:dyDescent="0.45">
      <c r="B16" s="123" t="s">
        <v>241</v>
      </c>
    </row>
    <row r="17" spans="2:2" ht="16.5" customHeight="1" x14ac:dyDescent="0.45">
      <c r="B17" s="123" t="s">
        <v>240</v>
      </c>
    </row>
    <row r="18" spans="2:2" ht="16.5" customHeight="1" x14ac:dyDescent="0.45">
      <c r="B18" s="123" t="s">
        <v>9</v>
      </c>
    </row>
    <row r="19" spans="2:2" ht="16.5" customHeight="1" x14ac:dyDescent="0.45">
      <c r="B19" s="123" t="s">
        <v>10</v>
      </c>
    </row>
    <row r="20" spans="2:2" ht="16.5" customHeight="1" x14ac:dyDescent="0.45">
      <c r="B20" s="123" t="s">
        <v>11</v>
      </c>
    </row>
    <row r="21" spans="2:2" ht="16.5" customHeight="1" x14ac:dyDescent="0.45">
      <c r="B21" s="123" t="s">
        <v>12</v>
      </c>
    </row>
    <row r="22" spans="2:2" ht="16.5" customHeight="1" x14ac:dyDescent="0.45">
      <c r="B22" s="122" t="s">
        <v>13</v>
      </c>
    </row>
    <row r="23" spans="2:2" ht="16.5" customHeight="1" x14ac:dyDescent="0.45">
      <c r="B23" s="123" t="s">
        <v>14</v>
      </c>
    </row>
    <row r="24" spans="2:2" ht="16.5" customHeight="1" x14ac:dyDescent="0.45">
      <c r="B24" s="122" t="s">
        <v>15</v>
      </c>
    </row>
    <row r="25" spans="2:2" ht="16.5" customHeight="1" x14ac:dyDescent="0.45">
      <c r="B25" s="123" t="s">
        <v>16</v>
      </c>
    </row>
    <row r="26" spans="2:2" ht="16.5" customHeight="1" x14ac:dyDescent="0.45">
      <c r="B26" s="123" t="s">
        <v>17</v>
      </c>
    </row>
    <row r="27" spans="2:2" ht="16.5" customHeight="1" x14ac:dyDescent="0.45">
      <c r="B27" s="122" t="s">
        <v>18</v>
      </c>
    </row>
    <row r="28" spans="2:2" ht="16.5" customHeight="1" x14ac:dyDescent="0.45">
      <c r="B28" s="123" t="s">
        <v>19</v>
      </c>
    </row>
    <row r="29" spans="2:2" ht="16.5" customHeight="1" x14ac:dyDescent="0.45"/>
    <row r="30" spans="2:2" ht="16.5" customHeight="1" x14ac:dyDescent="0.45"/>
    <row r="31" spans="2:2" ht="16.5" customHeight="1" x14ac:dyDescent="0.45"/>
  </sheetData>
  <phoneticPr fontId="3"/>
  <pageMargins left="0.70866141732283472" right="0.70866141732283472" top="0.74803149606299213" bottom="0.74803149606299213" header="0.31496062992125984" footer="0.31496062992125984"/>
  <pageSetup paperSize="9" scale="9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7622C-BD23-4E2B-B50C-5697BFC08525}">
  <sheetPr>
    <pageSetUpPr fitToPage="1"/>
  </sheetPr>
  <dimension ref="A1:L75"/>
  <sheetViews>
    <sheetView zoomScaleNormal="100" workbookViewId="0"/>
  </sheetViews>
  <sheetFormatPr defaultColWidth="8.8984375" defaultRowHeight="15" x14ac:dyDescent="0.4"/>
  <cols>
    <col min="1" max="1" width="30.19921875" style="125" customWidth="1"/>
    <col min="2" max="11" width="19.5" style="125" customWidth="1"/>
    <col min="12" max="12" width="16.5" style="125" customWidth="1"/>
    <col min="13" max="16384" width="8.8984375" style="125"/>
  </cols>
  <sheetData>
    <row r="1" spans="1:12" ht="28.8" x14ac:dyDescent="0.7">
      <c r="A1" s="124" t="s">
        <v>127</v>
      </c>
    </row>
    <row r="2" spans="1:12" ht="18" x14ac:dyDescent="0.45">
      <c r="A2" s="110" t="str">
        <f>"自治体名："&amp;'附属明細書　目次'!$A$1</f>
        <v>自治体名：石岡市</v>
      </c>
    </row>
    <row r="3" spans="1:12" ht="18" x14ac:dyDescent="0.45">
      <c r="A3" s="8" t="s">
        <v>245</v>
      </c>
    </row>
    <row r="4" spans="1:12" ht="18" x14ac:dyDescent="0.45">
      <c r="K4" s="127" t="s">
        <v>59</v>
      </c>
    </row>
    <row r="5" spans="1:12" ht="22.5" customHeight="1" x14ac:dyDescent="0.4">
      <c r="A5" s="218" t="s">
        <v>93</v>
      </c>
      <c r="B5" s="220" t="s">
        <v>128</v>
      </c>
      <c r="C5" s="128"/>
      <c r="D5" s="222" t="s">
        <v>129</v>
      </c>
      <c r="E5" s="224" t="s">
        <v>130</v>
      </c>
      <c r="F5" s="218" t="s">
        <v>131</v>
      </c>
      <c r="G5" s="224" t="s">
        <v>132</v>
      </c>
      <c r="H5" s="220" t="s">
        <v>133</v>
      </c>
      <c r="I5" s="129"/>
      <c r="J5" s="130"/>
      <c r="K5" s="218" t="s">
        <v>55</v>
      </c>
    </row>
    <row r="6" spans="1:12" ht="22.5" customHeight="1" x14ac:dyDescent="0.4">
      <c r="A6" s="219"/>
      <c r="B6" s="221"/>
      <c r="C6" s="131" t="s">
        <v>134</v>
      </c>
      <c r="D6" s="223"/>
      <c r="E6" s="225"/>
      <c r="F6" s="219"/>
      <c r="G6" s="225"/>
      <c r="H6" s="221"/>
      <c r="I6" s="132" t="s">
        <v>135</v>
      </c>
      <c r="J6" s="132" t="s">
        <v>136</v>
      </c>
      <c r="K6" s="219"/>
    </row>
    <row r="7" spans="1:12" s="137" customFormat="1" ht="18" customHeight="1" x14ac:dyDescent="0.45">
      <c r="A7" s="133" t="s">
        <v>137</v>
      </c>
      <c r="B7" s="134"/>
      <c r="C7" s="135"/>
      <c r="D7" s="136"/>
      <c r="E7" s="134"/>
      <c r="F7" s="134"/>
      <c r="G7" s="134"/>
      <c r="H7" s="134"/>
      <c r="I7" s="134"/>
      <c r="J7" s="134"/>
      <c r="K7" s="134"/>
    </row>
    <row r="8" spans="1:12" s="137" customFormat="1" ht="18" customHeight="1" x14ac:dyDescent="0.45">
      <c r="A8" s="138" t="s">
        <v>138</v>
      </c>
      <c r="B8" s="139">
        <f>SUM(B9:B15)</f>
        <v>18386786725</v>
      </c>
      <c r="C8" s="140">
        <f t="shared" ref="C8:K8" si="0">SUM(C9:C15)</f>
        <v>1771314975</v>
      </c>
      <c r="D8" s="141">
        <f t="shared" si="0"/>
        <v>2304364257</v>
      </c>
      <c r="E8" s="139">
        <f t="shared" si="0"/>
        <v>5207635444</v>
      </c>
      <c r="F8" s="139">
        <f t="shared" si="0"/>
        <v>6528410000</v>
      </c>
      <c r="G8" s="139">
        <f t="shared" si="0"/>
        <v>3879992272</v>
      </c>
      <c r="H8" s="139">
        <f t="shared" si="0"/>
        <v>0</v>
      </c>
      <c r="I8" s="139">
        <f t="shared" si="0"/>
        <v>0</v>
      </c>
      <c r="J8" s="139">
        <f t="shared" si="0"/>
        <v>0</v>
      </c>
      <c r="K8" s="139">
        <f t="shared" si="0"/>
        <v>466384752</v>
      </c>
      <c r="L8" s="142"/>
    </row>
    <row r="9" spans="1:12" s="137" customFormat="1" ht="18" customHeight="1" x14ac:dyDescent="0.45">
      <c r="A9" s="133" t="s">
        <v>139</v>
      </c>
      <c r="B9" s="143">
        <v>882504451</v>
      </c>
      <c r="C9" s="144">
        <v>76742555</v>
      </c>
      <c r="D9" s="145">
        <v>803218790</v>
      </c>
      <c r="E9" s="146">
        <v>48185661</v>
      </c>
      <c r="F9" s="146">
        <v>0</v>
      </c>
      <c r="G9" s="146">
        <v>31100000</v>
      </c>
      <c r="H9" s="143">
        <v>0</v>
      </c>
      <c r="I9" s="143">
        <v>0</v>
      </c>
      <c r="J9" s="143">
        <v>0</v>
      </c>
      <c r="K9" s="143">
        <v>0</v>
      </c>
      <c r="L9" s="142"/>
    </row>
    <row r="10" spans="1:12" s="137" customFormat="1" ht="18" customHeight="1" x14ac:dyDescent="0.45">
      <c r="A10" s="133" t="s">
        <v>297</v>
      </c>
      <c r="B10" s="143">
        <v>87700000</v>
      </c>
      <c r="C10" s="144">
        <v>0</v>
      </c>
      <c r="D10" s="145">
        <v>27700000</v>
      </c>
      <c r="E10" s="146">
        <v>0</v>
      </c>
      <c r="F10" s="146">
        <v>26800000</v>
      </c>
      <c r="G10" s="146">
        <v>33200000</v>
      </c>
      <c r="H10" s="143">
        <v>0</v>
      </c>
      <c r="I10" s="143">
        <v>0</v>
      </c>
      <c r="J10" s="143">
        <v>0</v>
      </c>
      <c r="K10" s="143">
        <v>0</v>
      </c>
      <c r="L10" s="142"/>
    </row>
    <row r="11" spans="1:12" s="137" customFormat="1" ht="18" customHeight="1" x14ac:dyDescent="0.45">
      <c r="A11" s="133" t="s">
        <v>140</v>
      </c>
      <c r="B11" s="143">
        <v>214483915</v>
      </c>
      <c r="C11" s="144">
        <v>55475022</v>
      </c>
      <c r="D11" s="145">
        <v>170243915</v>
      </c>
      <c r="E11" s="146">
        <v>0</v>
      </c>
      <c r="F11" s="146">
        <v>0</v>
      </c>
      <c r="G11" s="146">
        <v>44240000</v>
      </c>
      <c r="H11" s="143">
        <v>0</v>
      </c>
      <c r="I11" s="143">
        <v>0</v>
      </c>
      <c r="J11" s="143">
        <v>0</v>
      </c>
      <c r="K11" s="143">
        <v>0</v>
      </c>
      <c r="L11" s="142"/>
    </row>
    <row r="12" spans="1:12" s="137" customFormat="1" ht="18" customHeight="1" x14ac:dyDescent="0.45">
      <c r="A12" s="133" t="s">
        <v>141</v>
      </c>
      <c r="B12" s="143">
        <v>31800000</v>
      </c>
      <c r="C12" s="144">
        <v>0</v>
      </c>
      <c r="D12" s="147">
        <v>0</v>
      </c>
      <c r="E12" s="143">
        <v>0</v>
      </c>
      <c r="F12" s="143">
        <v>0</v>
      </c>
      <c r="G12" s="143">
        <v>31800000</v>
      </c>
      <c r="H12" s="143">
        <v>0</v>
      </c>
      <c r="I12" s="143">
        <v>0</v>
      </c>
      <c r="J12" s="143">
        <v>0</v>
      </c>
      <c r="K12" s="143">
        <v>0</v>
      </c>
      <c r="L12" s="142"/>
    </row>
    <row r="13" spans="1:12" s="137" customFormat="1" ht="18" customHeight="1" x14ac:dyDescent="0.45">
      <c r="A13" s="133" t="s">
        <v>142</v>
      </c>
      <c r="B13" s="143">
        <v>1350244111</v>
      </c>
      <c r="C13" s="144">
        <v>76964657</v>
      </c>
      <c r="D13" s="145">
        <v>735804111</v>
      </c>
      <c r="E13" s="146">
        <v>0</v>
      </c>
      <c r="F13" s="146">
        <v>250860000</v>
      </c>
      <c r="G13" s="146">
        <v>237540000</v>
      </c>
      <c r="H13" s="143">
        <v>0</v>
      </c>
      <c r="I13" s="143">
        <v>0</v>
      </c>
      <c r="J13" s="143">
        <v>0</v>
      </c>
      <c r="K13" s="143">
        <v>126040000</v>
      </c>
      <c r="L13" s="142"/>
    </row>
    <row r="14" spans="1:12" s="137" customFormat="1" ht="18" customHeight="1" x14ac:dyDescent="0.45">
      <c r="A14" s="133" t="s">
        <v>143</v>
      </c>
      <c r="B14" s="143">
        <v>15080061258</v>
      </c>
      <c r="C14" s="144">
        <v>1454782554</v>
      </c>
      <c r="D14" s="147">
        <v>5023704</v>
      </c>
      <c r="E14" s="143">
        <v>4996195282</v>
      </c>
      <c r="F14" s="143">
        <v>6250750000</v>
      </c>
      <c r="G14" s="143">
        <v>3494612272</v>
      </c>
      <c r="H14" s="143">
        <v>0</v>
      </c>
      <c r="I14" s="143">
        <v>0</v>
      </c>
      <c r="J14" s="143">
        <v>0</v>
      </c>
      <c r="K14" s="143">
        <v>333480000</v>
      </c>
      <c r="L14" s="142"/>
    </row>
    <row r="15" spans="1:12" s="137" customFormat="1" ht="18" customHeight="1" x14ac:dyDescent="0.45">
      <c r="A15" s="133" t="s">
        <v>144</v>
      </c>
      <c r="B15" s="143">
        <v>739992990</v>
      </c>
      <c r="C15" s="144">
        <v>107350187</v>
      </c>
      <c r="D15" s="147">
        <v>562373737</v>
      </c>
      <c r="E15" s="143">
        <v>163254501</v>
      </c>
      <c r="F15" s="143">
        <v>0</v>
      </c>
      <c r="G15" s="143">
        <v>7500000</v>
      </c>
      <c r="H15" s="143">
        <v>0</v>
      </c>
      <c r="I15" s="143">
        <v>0</v>
      </c>
      <c r="J15" s="143">
        <v>0</v>
      </c>
      <c r="K15" s="143">
        <v>6864752</v>
      </c>
      <c r="L15" s="142"/>
    </row>
    <row r="16" spans="1:12" s="137" customFormat="1" ht="18" hidden="1" customHeight="1" x14ac:dyDescent="0.45">
      <c r="A16" s="148"/>
      <c r="B16" s="139">
        <f>SUM(B17:B20)</f>
        <v>0</v>
      </c>
      <c r="C16" s="140">
        <f t="shared" ref="C16:K16" si="1">SUM(C17:C20)</f>
        <v>0</v>
      </c>
      <c r="D16" s="141">
        <f t="shared" si="1"/>
        <v>0</v>
      </c>
      <c r="E16" s="139">
        <f t="shared" si="1"/>
        <v>0</v>
      </c>
      <c r="F16" s="139">
        <f t="shared" si="1"/>
        <v>0</v>
      </c>
      <c r="G16" s="139">
        <f t="shared" si="1"/>
        <v>0</v>
      </c>
      <c r="H16" s="139">
        <f t="shared" si="1"/>
        <v>0</v>
      </c>
      <c r="I16" s="139">
        <f t="shared" si="1"/>
        <v>0</v>
      </c>
      <c r="J16" s="139">
        <f t="shared" si="1"/>
        <v>0</v>
      </c>
      <c r="K16" s="139">
        <f t="shared" si="1"/>
        <v>0</v>
      </c>
      <c r="L16" s="142"/>
    </row>
    <row r="17" spans="1:12" s="137" customFormat="1" ht="18" hidden="1" customHeight="1" x14ac:dyDescent="0.45">
      <c r="A17" s="133"/>
      <c r="B17" s="143">
        <v>0</v>
      </c>
      <c r="C17" s="144">
        <v>0</v>
      </c>
      <c r="D17" s="145">
        <v>0</v>
      </c>
      <c r="E17" s="146">
        <v>0</v>
      </c>
      <c r="F17" s="146">
        <v>0</v>
      </c>
      <c r="G17" s="146">
        <v>0</v>
      </c>
      <c r="H17" s="143">
        <v>0</v>
      </c>
      <c r="I17" s="143">
        <v>0</v>
      </c>
      <c r="J17" s="143">
        <v>0</v>
      </c>
      <c r="K17" s="143">
        <v>0</v>
      </c>
      <c r="L17" s="142"/>
    </row>
    <row r="18" spans="1:12" s="137" customFormat="1" ht="18" hidden="1" customHeight="1" x14ac:dyDescent="0.45">
      <c r="A18" s="133"/>
      <c r="B18" s="143">
        <v>0</v>
      </c>
      <c r="C18" s="144">
        <v>0</v>
      </c>
      <c r="D18" s="145">
        <v>0</v>
      </c>
      <c r="E18" s="146">
        <v>0</v>
      </c>
      <c r="F18" s="146">
        <v>0</v>
      </c>
      <c r="G18" s="146">
        <v>0</v>
      </c>
      <c r="H18" s="143">
        <v>0</v>
      </c>
      <c r="I18" s="143">
        <v>0</v>
      </c>
      <c r="J18" s="143">
        <v>0</v>
      </c>
      <c r="K18" s="143">
        <v>0</v>
      </c>
      <c r="L18" s="142"/>
    </row>
    <row r="19" spans="1:12" s="137" customFormat="1" ht="18" hidden="1" customHeight="1" x14ac:dyDescent="0.45">
      <c r="A19" s="133"/>
      <c r="B19" s="143">
        <v>0</v>
      </c>
      <c r="C19" s="144">
        <v>0</v>
      </c>
      <c r="D19" s="145">
        <v>0</v>
      </c>
      <c r="E19" s="146">
        <v>0</v>
      </c>
      <c r="F19" s="146">
        <v>0</v>
      </c>
      <c r="G19" s="146">
        <v>0</v>
      </c>
      <c r="H19" s="143">
        <v>0</v>
      </c>
      <c r="I19" s="143">
        <v>0</v>
      </c>
      <c r="J19" s="143">
        <v>0</v>
      </c>
      <c r="K19" s="143">
        <v>0</v>
      </c>
      <c r="L19" s="142"/>
    </row>
    <row r="20" spans="1:12" s="137" customFormat="1" ht="18" hidden="1" customHeight="1" x14ac:dyDescent="0.45">
      <c r="A20" s="133"/>
      <c r="B20" s="143">
        <v>0</v>
      </c>
      <c r="C20" s="144">
        <v>0</v>
      </c>
      <c r="D20" s="145">
        <v>0</v>
      </c>
      <c r="E20" s="146">
        <v>0</v>
      </c>
      <c r="F20" s="146">
        <v>0</v>
      </c>
      <c r="G20" s="146">
        <v>0</v>
      </c>
      <c r="H20" s="143">
        <v>0</v>
      </c>
      <c r="I20" s="143">
        <v>0</v>
      </c>
      <c r="J20" s="143">
        <v>0</v>
      </c>
      <c r="K20" s="143">
        <v>0</v>
      </c>
      <c r="L20" s="142"/>
    </row>
    <row r="21" spans="1:12" s="137" customFormat="1" ht="18" hidden="1" customHeight="1" x14ac:dyDescent="0.45">
      <c r="A21" s="148"/>
      <c r="B21" s="139">
        <f>B22+B23</f>
        <v>0</v>
      </c>
      <c r="C21" s="139">
        <f t="shared" ref="C21:K21" si="2">C22+C23</f>
        <v>0</v>
      </c>
      <c r="D21" s="139">
        <f t="shared" si="2"/>
        <v>0</v>
      </c>
      <c r="E21" s="139">
        <f t="shared" si="2"/>
        <v>0</v>
      </c>
      <c r="F21" s="139">
        <f t="shared" si="2"/>
        <v>0</v>
      </c>
      <c r="G21" s="139">
        <f t="shared" si="2"/>
        <v>0</v>
      </c>
      <c r="H21" s="139">
        <f t="shared" si="2"/>
        <v>0</v>
      </c>
      <c r="I21" s="139">
        <f t="shared" si="2"/>
        <v>0</v>
      </c>
      <c r="J21" s="139">
        <f t="shared" si="2"/>
        <v>0</v>
      </c>
      <c r="K21" s="139">
        <f t="shared" si="2"/>
        <v>0</v>
      </c>
      <c r="L21" s="142"/>
    </row>
    <row r="22" spans="1:12" s="137" customFormat="1" ht="18" hidden="1" customHeight="1" x14ac:dyDescent="0.45">
      <c r="A22" s="133"/>
      <c r="B22" s="143">
        <v>0</v>
      </c>
      <c r="C22" s="144">
        <v>0</v>
      </c>
      <c r="D22" s="145">
        <v>0</v>
      </c>
      <c r="E22" s="146">
        <v>0</v>
      </c>
      <c r="F22" s="146">
        <v>0</v>
      </c>
      <c r="G22" s="146">
        <v>0</v>
      </c>
      <c r="H22" s="143">
        <v>0</v>
      </c>
      <c r="I22" s="143">
        <v>0</v>
      </c>
      <c r="J22" s="143">
        <v>0</v>
      </c>
      <c r="K22" s="143">
        <v>0</v>
      </c>
      <c r="L22" s="142"/>
    </row>
    <row r="23" spans="1:12" s="137" customFormat="1" ht="18" hidden="1" customHeight="1" x14ac:dyDescent="0.45">
      <c r="A23" s="133"/>
      <c r="B23" s="143">
        <v>0</v>
      </c>
      <c r="C23" s="144">
        <v>0</v>
      </c>
      <c r="D23" s="145">
        <v>0</v>
      </c>
      <c r="E23" s="146">
        <v>0</v>
      </c>
      <c r="F23" s="146">
        <v>0</v>
      </c>
      <c r="G23" s="146">
        <v>0</v>
      </c>
      <c r="H23" s="143">
        <v>0</v>
      </c>
      <c r="I23" s="143">
        <v>0</v>
      </c>
      <c r="J23" s="143">
        <v>0</v>
      </c>
      <c r="K23" s="143">
        <v>0</v>
      </c>
      <c r="L23" s="142"/>
    </row>
    <row r="24" spans="1:12" s="137" customFormat="1" ht="18" hidden="1" customHeight="1" x14ac:dyDescent="0.45">
      <c r="A24" s="148"/>
      <c r="B24" s="149">
        <f>B25</f>
        <v>0</v>
      </c>
      <c r="C24" s="150">
        <f t="shared" ref="C24:K24" si="3">C25</f>
        <v>0</v>
      </c>
      <c r="D24" s="151">
        <f t="shared" si="3"/>
        <v>0</v>
      </c>
      <c r="E24" s="149">
        <f t="shared" si="3"/>
        <v>0</v>
      </c>
      <c r="F24" s="149">
        <f t="shared" si="3"/>
        <v>0</v>
      </c>
      <c r="G24" s="149">
        <f t="shared" si="3"/>
        <v>0</v>
      </c>
      <c r="H24" s="149">
        <f t="shared" si="3"/>
        <v>0</v>
      </c>
      <c r="I24" s="149">
        <f t="shared" si="3"/>
        <v>0</v>
      </c>
      <c r="J24" s="149">
        <f t="shared" si="3"/>
        <v>0</v>
      </c>
      <c r="K24" s="149">
        <f t="shared" si="3"/>
        <v>0</v>
      </c>
      <c r="L24" s="142"/>
    </row>
    <row r="25" spans="1:12" s="137" customFormat="1" ht="18" hidden="1" customHeight="1" x14ac:dyDescent="0.45">
      <c r="A25" s="133"/>
      <c r="B25" s="143">
        <v>0</v>
      </c>
      <c r="C25" s="144">
        <v>0</v>
      </c>
      <c r="D25" s="147">
        <v>0</v>
      </c>
      <c r="E25" s="143">
        <v>0</v>
      </c>
      <c r="F25" s="143">
        <v>0</v>
      </c>
      <c r="G25" s="143">
        <v>0</v>
      </c>
      <c r="H25" s="143">
        <v>0</v>
      </c>
      <c r="I25" s="143">
        <v>0</v>
      </c>
      <c r="J25" s="143">
        <v>0</v>
      </c>
      <c r="K25" s="143">
        <v>0</v>
      </c>
      <c r="L25" s="142"/>
    </row>
    <row r="26" spans="1:12" s="137" customFormat="1" ht="18" customHeight="1" x14ac:dyDescent="0.45">
      <c r="A26" s="152" t="s">
        <v>145</v>
      </c>
      <c r="B26" s="146"/>
      <c r="C26" s="153"/>
      <c r="D26" s="145"/>
      <c r="E26" s="146"/>
      <c r="F26" s="146"/>
      <c r="G26" s="146"/>
      <c r="H26" s="146"/>
      <c r="I26" s="146"/>
      <c r="J26" s="146"/>
      <c r="K26" s="146"/>
      <c r="L26" s="142"/>
    </row>
    <row r="27" spans="1:12" s="137" customFormat="1" ht="18" customHeight="1" x14ac:dyDescent="0.45">
      <c r="A27" s="138" t="s">
        <v>146</v>
      </c>
      <c r="B27" s="154">
        <f>SUM(B28:B31)</f>
        <v>12210380675</v>
      </c>
      <c r="C27" s="155">
        <f t="shared" ref="C27:K27" si="4">SUM(C28:C31)</f>
        <v>1185140018</v>
      </c>
      <c r="D27" s="156">
        <f t="shared" si="4"/>
        <v>8926027430</v>
      </c>
      <c r="E27" s="154">
        <f t="shared" si="4"/>
        <v>2906227541</v>
      </c>
      <c r="F27" s="154">
        <f t="shared" si="4"/>
        <v>311840000</v>
      </c>
      <c r="G27" s="154">
        <f t="shared" si="4"/>
        <v>66285704</v>
      </c>
      <c r="H27" s="154">
        <f t="shared" si="4"/>
        <v>0</v>
      </c>
      <c r="I27" s="154">
        <f t="shared" si="4"/>
        <v>0</v>
      </c>
      <c r="J27" s="154">
        <f t="shared" si="4"/>
        <v>0</v>
      </c>
      <c r="K27" s="154">
        <f t="shared" si="4"/>
        <v>0</v>
      </c>
      <c r="L27" s="142"/>
    </row>
    <row r="28" spans="1:12" s="137" customFormat="1" ht="18" customHeight="1" x14ac:dyDescent="0.45">
      <c r="A28" s="133" t="s">
        <v>147</v>
      </c>
      <c r="B28" s="143">
        <v>12111050604</v>
      </c>
      <c r="C28" s="144">
        <v>1185140018</v>
      </c>
      <c r="D28" s="147">
        <v>8826697359</v>
      </c>
      <c r="E28" s="143">
        <v>2906227541</v>
      </c>
      <c r="F28" s="143">
        <v>311840000</v>
      </c>
      <c r="G28" s="143">
        <v>66285704</v>
      </c>
      <c r="H28" s="143">
        <v>0</v>
      </c>
      <c r="I28" s="143">
        <v>0</v>
      </c>
      <c r="J28" s="143">
        <v>0</v>
      </c>
      <c r="K28" s="143">
        <v>0</v>
      </c>
      <c r="L28" s="142"/>
    </row>
    <row r="29" spans="1:12" s="137" customFormat="1" ht="18" customHeight="1" x14ac:dyDescent="0.45">
      <c r="A29" s="133" t="s">
        <v>148</v>
      </c>
      <c r="B29" s="143">
        <v>36430071</v>
      </c>
      <c r="C29" s="144"/>
      <c r="D29" s="147">
        <v>36430071</v>
      </c>
      <c r="E29" s="143">
        <v>0</v>
      </c>
      <c r="F29" s="143">
        <v>0</v>
      </c>
      <c r="G29" s="143">
        <v>0</v>
      </c>
      <c r="H29" s="143">
        <v>0</v>
      </c>
      <c r="I29" s="143">
        <v>0</v>
      </c>
      <c r="J29" s="143">
        <v>0</v>
      </c>
      <c r="K29" s="143">
        <v>0</v>
      </c>
      <c r="L29" s="142"/>
    </row>
    <row r="30" spans="1:12" s="137" customFormat="1" ht="18" customHeight="1" x14ac:dyDescent="0.45">
      <c r="A30" s="133" t="s">
        <v>149</v>
      </c>
      <c r="B30" s="143">
        <v>0</v>
      </c>
      <c r="C30" s="144">
        <v>0</v>
      </c>
      <c r="D30" s="147"/>
      <c r="E30" s="143">
        <v>0</v>
      </c>
      <c r="F30" s="143">
        <v>0</v>
      </c>
      <c r="G30" s="143">
        <v>0</v>
      </c>
      <c r="H30" s="143">
        <v>0</v>
      </c>
      <c r="I30" s="143">
        <v>0</v>
      </c>
      <c r="J30" s="143">
        <v>0</v>
      </c>
      <c r="K30" s="143">
        <v>0</v>
      </c>
      <c r="L30" s="142"/>
    </row>
    <row r="31" spans="1:12" s="137" customFormat="1" ht="18" customHeight="1" x14ac:dyDescent="0.45">
      <c r="A31" s="133" t="s">
        <v>144</v>
      </c>
      <c r="B31" s="143">
        <v>62900000</v>
      </c>
      <c r="C31" s="144">
        <v>0</v>
      </c>
      <c r="D31" s="147">
        <v>62900000</v>
      </c>
      <c r="E31" s="143">
        <v>0</v>
      </c>
      <c r="F31" s="143">
        <v>0</v>
      </c>
      <c r="G31" s="143">
        <v>0</v>
      </c>
      <c r="H31" s="143">
        <v>0</v>
      </c>
      <c r="I31" s="143">
        <v>0</v>
      </c>
      <c r="J31" s="143">
        <v>0</v>
      </c>
      <c r="K31" s="143">
        <v>0</v>
      </c>
      <c r="L31" s="142"/>
    </row>
    <row r="32" spans="1:12" s="137" customFormat="1" ht="18" hidden="1" customHeight="1" x14ac:dyDescent="0.45">
      <c r="A32" s="148"/>
      <c r="B32" s="149">
        <f>B33</f>
        <v>0</v>
      </c>
      <c r="C32" s="150">
        <f t="shared" ref="C32:K32" si="5">C33</f>
        <v>0</v>
      </c>
      <c r="D32" s="151">
        <f t="shared" si="5"/>
        <v>0</v>
      </c>
      <c r="E32" s="149">
        <f t="shared" si="5"/>
        <v>0</v>
      </c>
      <c r="F32" s="149">
        <f t="shared" si="5"/>
        <v>0</v>
      </c>
      <c r="G32" s="149">
        <f t="shared" si="5"/>
        <v>0</v>
      </c>
      <c r="H32" s="149">
        <f t="shared" si="5"/>
        <v>0</v>
      </c>
      <c r="I32" s="149">
        <f t="shared" si="5"/>
        <v>0</v>
      </c>
      <c r="J32" s="149">
        <f t="shared" si="5"/>
        <v>0</v>
      </c>
      <c r="K32" s="149">
        <f t="shared" si="5"/>
        <v>0</v>
      </c>
      <c r="L32" s="142"/>
    </row>
    <row r="33" spans="1:12" s="137" customFormat="1" ht="18" hidden="1" customHeight="1" x14ac:dyDescent="0.45">
      <c r="A33" s="133"/>
      <c r="B33" s="143">
        <v>0</v>
      </c>
      <c r="C33" s="144">
        <v>0</v>
      </c>
      <c r="D33" s="147">
        <v>0</v>
      </c>
      <c r="E33" s="143">
        <v>0</v>
      </c>
      <c r="F33" s="143">
        <v>0</v>
      </c>
      <c r="G33" s="143">
        <v>0</v>
      </c>
      <c r="H33" s="143">
        <v>0</v>
      </c>
      <c r="I33" s="143">
        <v>0</v>
      </c>
      <c r="J33" s="143">
        <v>0</v>
      </c>
      <c r="K33" s="143">
        <v>0</v>
      </c>
      <c r="L33" s="142"/>
    </row>
    <row r="34" spans="1:12" s="137" customFormat="1" ht="18" hidden="1" customHeight="1" x14ac:dyDescent="0.45">
      <c r="A34" s="133"/>
      <c r="B34" s="143"/>
      <c r="C34" s="144"/>
      <c r="D34" s="147"/>
      <c r="E34" s="143"/>
      <c r="F34" s="143"/>
      <c r="G34" s="143"/>
      <c r="H34" s="143"/>
      <c r="I34" s="143"/>
      <c r="J34" s="143"/>
      <c r="K34" s="143"/>
      <c r="L34" s="142"/>
    </row>
    <row r="35" spans="1:12" s="137" customFormat="1" ht="18" customHeight="1" x14ac:dyDescent="0.45">
      <c r="A35" s="70" t="s">
        <v>89</v>
      </c>
      <c r="B35" s="157">
        <f t="shared" ref="B35:K35" si="6">+B24+B32+B27+B21+B16+B8</f>
        <v>30597167400</v>
      </c>
      <c r="C35" s="158">
        <f t="shared" si="6"/>
        <v>2956454993</v>
      </c>
      <c r="D35" s="159">
        <f t="shared" si="6"/>
        <v>11230391687</v>
      </c>
      <c r="E35" s="157">
        <f t="shared" si="6"/>
        <v>8113862985</v>
      </c>
      <c r="F35" s="157">
        <f t="shared" si="6"/>
        <v>6840250000</v>
      </c>
      <c r="G35" s="157">
        <f t="shared" si="6"/>
        <v>3946277976</v>
      </c>
      <c r="H35" s="157">
        <f t="shared" si="6"/>
        <v>0</v>
      </c>
      <c r="I35" s="157">
        <f t="shared" si="6"/>
        <v>0</v>
      </c>
      <c r="J35" s="157">
        <f t="shared" si="6"/>
        <v>0</v>
      </c>
      <c r="K35" s="157">
        <f t="shared" si="6"/>
        <v>466384752</v>
      </c>
      <c r="L35" s="142"/>
    </row>
    <row r="36" spans="1:12" s="137" customFormat="1" ht="18" customHeight="1" x14ac:dyDescent="0.45">
      <c r="A36" s="160"/>
      <c r="B36" s="161"/>
      <c r="C36" s="161"/>
      <c r="D36" s="161"/>
      <c r="E36" s="161"/>
      <c r="F36" s="161"/>
      <c r="G36" s="161"/>
      <c r="H36" s="161"/>
      <c r="I36" s="161"/>
      <c r="J36" s="161"/>
      <c r="K36" s="161"/>
      <c r="L36" s="162" t="s">
        <v>59</v>
      </c>
    </row>
    <row r="37" spans="1:12" s="137" customFormat="1" ht="23.25" customHeight="1" x14ac:dyDescent="0.45">
      <c r="A37" s="218" t="s">
        <v>93</v>
      </c>
      <c r="B37" s="226" t="s">
        <v>128</v>
      </c>
      <c r="C37" s="163"/>
      <c r="D37" s="228" t="s">
        <v>129</v>
      </c>
      <c r="E37" s="230" t="s">
        <v>130</v>
      </c>
      <c r="F37" s="232" t="s">
        <v>131</v>
      </c>
      <c r="G37" s="230" t="s">
        <v>132</v>
      </c>
      <c r="H37" s="226" t="s">
        <v>133</v>
      </c>
      <c r="I37" s="164"/>
      <c r="J37" s="165"/>
      <c r="K37" s="242" t="s">
        <v>55</v>
      </c>
      <c r="L37" s="234" t="s">
        <v>150</v>
      </c>
    </row>
    <row r="38" spans="1:12" s="137" customFormat="1" ht="23.25" customHeight="1" x14ac:dyDescent="0.45">
      <c r="A38" s="219"/>
      <c r="B38" s="227"/>
      <c r="C38" s="166" t="s">
        <v>134</v>
      </c>
      <c r="D38" s="229"/>
      <c r="E38" s="231"/>
      <c r="F38" s="233"/>
      <c r="G38" s="231"/>
      <c r="H38" s="227"/>
      <c r="I38" s="167" t="s">
        <v>135</v>
      </c>
      <c r="J38" s="167" t="s">
        <v>136</v>
      </c>
      <c r="K38" s="243"/>
      <c r="L38" s="235"/>
    </row>
    <row r="39" spans="1:12" s="137" customFormat="1" ht="18" customHeight="1" x14ac:dyDescent="0.45">
      <c r="A39" s="148" t="s">
        <v>68</v>
      </c>
      <c r="B39" s="168">
        <f t="shared" ref="B39:K39" si="7">B8+B27</f>
        <v>30597167400</v>
      </c>
      <c r="C39" s="169">
        <f t="shared" si="7"/>
        <v>2956454993</v>
      </c>
      <c r="D39" s="170">
        <f t="shared" si="7"/>
        <v>11230391687</v>
      </c>
      <c r="E39" s="171">
        <f t="shared" si="7"/>
        <v>8113862985</v>
      </c>
      <c r="F39" s="171">
        <f t="shared" si="7"/>
        <v>6840250000</v>
      </c>
      <c r="G39" s="171">
        <f t="shared" si="7"/>
        <v>3946277976</v>
      </c>
      <c r="H39" s="171">
        <f t="shared" si="7"/>
        <v>0</v>
      </c>
      <c r="I39" s="171">
        <f t="shared" si="7"/>
        <v>0</v>
      </c>
      <c r="J39" s="171">
        <f t="shared" si="7"/>
        <v>0</v>
      </c>
      <c r="K39" s="171">
        <f t="shared" si="7"/>
        <v>466384752</v>
      </c>
      <c r="L39" s="172">
        <f>B39-C39</f>
        <v>27640712407</v>
      </c>
    </row>
    <row r="40" spans="1:12" s="137" customFormat="1" ht="18" hidden="1" customHeight="1" x14ac:dyDescent="0.45">
      <c r="A40" s="148"/>
      <c r="B40" s="168">
        <f t="shared" ref="B40:K40" si="8">B16</f>
        <v>0</v>
      </c>
      <c r="C40" s="169">
        <f t="shared" si="8"/>
        <v>0</v>
      </c>
      <c r="D40" s="170">
        <f t="shared" si="8"/>
        <v>0</v>
      </c>
      <c r="E40" s="171">
        <f t="shared" si="8"/>
        <v>0</v>
      </c>
      <c r="F40" s="171">
        <f t="shared" si="8"/>
        <v>0</v>
      </c>
      <c r="G40" s="171">
        <f t="shared" si="8"/>
        <v>0</v>
      </c>
      <c r="H40" s="171">
        <f t="shared" si="8"/>
        <v>0</v>
      </c>
      <c r="I40" s="171">
        <f t="shared" si="8"/>
        <v>0</v>
      </c>
      <c r="J40" s="171">
        <f t="shared" si="8"/>
        <v>0</v>
      </c>
      <c r="K40" s="171">
        <f t="shared" si="8"/>
        <v>0</v>
      </c>
      <c r="L40" s="172">
        <f t="shared" ref="L40:L42" si="9">B40-C40</f>
        <v>0</v>
      </c>
    </row>
    <row r="41" spans="1:12" s="137" customFormat="1" ht="18" hidden="1" customHeight="1" x14ac:dyDescent="0.45">
      <c r="A41" s="148"/>
      <c r="B41" s="168">
        <f t="shared" ref="B41:K42" ca="1" si="10">SUMIF($A$7:$M$33,$A41,B$7:B$33)</f>
        <v>1415669504</v>
      </c>
      <c r="C41" s="169">
        <f t="shared" ca="1" si="10"/>
        <v>1279549504</v>
      </c>
      <c r="D41" s="170">
        <f t="shared" ca="1" si="10"/>
        <v>991369504</v>
      </c>
      <c r="E41" s="171">
        <f t="shared" ca="1" si="10"/>
        <v>65000000</v>
      </c>
      <c r="F41" s="171">
        <f t="shared" ca="1" si="10"/>
        <v>6864752</v>
      </c>
      <c r="G41" s="171">
        <f t="shared" ca="1" si="10"/>
        <v>126040000</v>
      </c>
      <c r="H41" s="171">
        <f t="shared" ca="1" si="10"/>
        <v>0</v>
      </c>
      <c r="I41" s="171">
        <f t="shared" ca="1" si="10"/>
        <v>0</v>
      </c>
      <c r="J41" s="171">
        <f t="shared" ca="1" si="10"/>
        <v>0</v>
      </c>
      <c r="K41" s="168">
        <f t="shared" ca="1" si="10"/>
        <v>0</v>
      </c>
      <c r="L41" s="172">
        <f t="shared" ca="1" si="9"/>
        <v>136120000</v>
      </c>
    </row>
    <row r="42" spans="1:12" s="137" customFormat="1" ht="18" hidden="1" customHeight="1" x14ac:dyDescent="0.45">
      <c r="A42" s="148"/>
      <c r="B42" s="168">
        <f t="shared" ca="1" si="10"/>
        <v>1415669504</v>
      </c>
      <c r="C42" s="169">
        <f t="shared" ca="1" si="10"/>
        <v>1279549504</v>
      </c>
      <c r="D42" s="170">
        <f t="shared" ca="1" si="10"/>
        <v>991369504</v>
      </c>
      <c r="E42" s="171">
        <f t="shared" ca="1" si="10"/>
        <v>65000000</v>
      </c>
      <c r="F42" s="171">
        <f t="shared" ca="1" si="10"/>
        <v>6864752</v>
      </c>
      <c r="G42" s="171">
        <f t="shared" ca="1" si="10"/>
        <v>126040000</v>
      </c>
      <c r="H42" s="171">
        <f t="shared" ca="1" si="10"/>
        <v>0</v>
      </c>
      <c r="I42" s="171">
        <f t="shared" ca="1" si="10"/>
        <v>0</v>
      </c>
      <c r="J42" s="171">
        <f t="shared" ca="1" si="10"/>
        <v>0</v>
      </c>
      <c r="K42" s="168">
        <f t="shared" ca="1" si="10"/>
        <v>0</v>
      </c>
      <c r="L42" s="172">
        <f t="shared" ca="1" si="9"/>
        <v>136120000</v>
      </c>
    </row>
    <row r="43" spans="1:12" ht="18" customHeight="1" x14ac:dyDescent="0.4">
      <c r="A43" s="70" t="s">
        <v>89</v>
      </c>
      <c r="B43" s="71">
        <f t="shared" ref="B43:L43" ca="1" si="11">SUM(B39:B42)</f>
        <v>33428506408</v>
      </c>
      <c r="C43" s="72">
        <f t="shared" ca="1" si="11"/>
        <v>5515554001</v>
      </c>
      <c r="D43" s="73">
        <f t="shared" ca="1" si="11"/>
        <v>13213130695</v>
      </c>
      <c r="E43" s="74">
        <f t="shared" ca="1" si="11"/>
        <v>8243862985</v>
      </c>
      <c r="F43" s="74">
        <f t="shared" ca="1" si="11"/>
        <v>6853979504</v>
      </c>
      <c r="G43" s="74">
        <f t="shared" ca="1" si="11"/>
        <v>4198357976</v>
      </c>
      <c r="H43" s="74">
        <f t="shared" ca="1" si="11"/>
        <v>0</v>
      </c>
      <c r="I43" s="74">
        <f t="shared" ca="1" si="11"/>
        <v>0</v>
      </c>
      <c r="J43" s="74">
        <f t="shared" ca="1" si="11"/>
        <v>0</v>
      </c>
      <c r="K43" s="71">
        <f t="shared" ca="1" si="11"/>
        <v>466384752</v>
      </c>
      <c r="L43" s="75">
        <f t="shared" ca="1" si="11"/>
        <v>27912952407</v>
      </c>
    </row>
    <row r="44" spans="1:12" s="175" customFormat="1" x14ac:dyDescent="0.4">
      <c r="A44" s="173"/>
      <c r="B44" s="174">
        <f t="shared" ref="B44:K44" ca="1" si="12">B35-B43</f>
        <v>-2831339008</v>
      </c>
      <c r="C44" s="174">
        <f t="shared" ca="1" si="12"/>
        <v>-2559099008</v>
      </c>
      <c r="D44" s="174">
        <f t="shared" ca="1" si="12"/>
        <v>-1982739008</v>
      </c>
      <c r="E44" s="174">
        <f t="shared" ca="1" si="12"/>
        <v>-130000000</v>
      </c>
      <c r="F44" s="174">
        <f t="shared" ca="1" si="12"/>
        <v>-13729504</v>
      </c>
      <c r="G44" s="174">
        <f t="shared" ca="1" si="12"/>
        <v>-252080000</v>
      </c>
      <c r="H44" s="174">
        <f t="shared" ca="1" si="12"/>
        <v>0</v>
      </c>
      <c r="I44" s="174">
        <f t="shared" ca="1" si="12"/>
        <v>0</v>
      </c>
      <c r="J44" s="174">
        <f t="shared" ca="1" si="12"/>
        <v>0</v>
      </c>
      <c r="K44" s="174">
        <f t="shared" ca="1" si="12"/>
        <v>0</v>
      </c>
    </row>
    <row r="46" spans="1:12" ht="28.8" x14ac:dyDescent="0.7">
      <c r="A46" s="124" t="s">
        <v>151</v>
      </c>
    </row>
    <row r="47" spans="1:12" ht="18" x14ac:dyDescent="0.45">
      <c r="A47" s="126" t="str">
        <f>A2</f>
        <v>自治体名：石岡市</v>
      </c>
    </row>
    <row r="48" spans="1:12" ht="18.75" customHeight="1" x14ac:dyDescent="0.45">
      <c r="A48" s="126" t="str">
        <f>+A3</f>
        <v>年度：令和5年度</v>
      </c>
    </row>
    <row r="49" spans="1:11" ht="18.75" customHeight="1" x14ac:dyDescent="0.45">
      <c r="J49" s="127" t="s">
        <v>59</v>
      </c>
    </row>
    <row r="50" spans="1:11" ht="45" x14ac:dyDescent="0.4">
      <c r="A50" s="176" t="s">
        <v>152</v>
      </c>
      <c r="B50" s="177" t="s">
        <v>128</v>
      </c>
      <c r="C50" s="130" t="s">
        <v>153</v>
      </c>
      <c r="D50" s="178" t="s">
        <v>154</v>
      </c>
      <c r="E50" s="178" t="s">
        <v>155</v>
      </c>
      <c r="F50" s="178" t="s">
        <v>156</v>
      </c>
      <c r="G50" s="178" t="s">
        <v>157</v>
      </c>
      <c r="H50" s="178" t="s">
        <v>158</v>
      </c>
      <c r="I50" s="132" t="s">
        <v>159</v>
      </c>
      <c r="J50" s="178" t="s">
        <v>160</v>
      </c>
    </row>
    <row r="51" spans="1:11" ht="18" customHeight="1" x14ac:dyDescent="0.4">
      <c r="A51" s="179" t="str">
        <f>+A39</f>
        <v>＜一般会計＞</v>
      </c>
      <c r="B51" s="180">
        <f>SUM(C51:I51)</f>
        <v>30597167400</v>
      </c>
      <c r="C51" s="181">
        <v>29600092443</v>
      </c>
      <c r="D51" s="182">
        <v>916412979</v>
      </c>
      <c r="E51" s="182">
        <v>80661978</v>
      </c>
      <c r="F51" s="182">
        <v>0</v>
      </c>
      <c r="G51" s="182">
        <v>0</v>
      </c>
      <c r="H51" s="182">
        <v>0</v>
      </c>
      <c r="I51" s="181">
        <v>0</v>
      </c>
      <c r="J51" s="183">
        <v>0.52600000000000002</v>
      </c>
    </row>
    <row r="52" spans="1:11" ht="18" hidden="1" customHeight="1" x14ac:dyDescent="0.4">
      <c r="A52" s="179">
        <f t="shared" ref="A52:A54" si="13">+A40</f>
        <v>0</v>
      </c>
      <c r="B52" s="180">
        <f t="shared" ref="B52:B53" si="14">SUM(C52:I52)</f>
        <v>0</v>
      </c>
      <c r="C52" s="181">
        <v>0</v>
      </c>
      <c r="D52" s="182">
        <v>0</v>
      </c>
      <c r="E52" s="182">
        <v>0</v>
      </c>
      <c r="F52" s="182">
        <v>0</v>
      </c>
      <c r="G52" s="182">
        <v>0</v>
      </c>
      <c r="H52" s="182">
        <v>0</v>
      </c>
      <c r="I52" s="181">
        <v>0</v>
      </c>
      <c r="J52" s="183">
        <v>0.82209770290343076</v>
      </c>
    </row>
    <row r="53" spans="1:11" ht="18" hidden="1" customHeight="1" x14ac:dyDescent="0.4">
      <c r="A53" s="179">
        <f t="shared" si="13"/>
        <v>0</v>
      </c>
      <c r="B53" s="180">
        <f t="shared" si="14"/>
        <v>0</v>
      </c>
      <c r="C53" s="181">
        <v>0</v>
      </c>
      <c r="D53" s="182">
        <v>0</v>
      </c>
      <c r="E53" s="182">
        <v>0</v>
      </c>
      <c r="F53" s="182">
        <v>0</v>
      </c>
      <c r="G53" s="182">
        <v>0</v>
      </c>
      <c r="H53" s="182">
        <v>0</v>
      </c>
      <c r="I53" s="181">
        <v>0</v>
      </c>
      <c r="J53" s="183">
        <v>0.17468874965642464</v>
      </c>
    </row>
    <row r="54" spans="1:11" ht="18" hidden="1" customHeight="1" x14ac:dyDescent="0.4">
      <c r="A54" s="179">
        <f t="shared" si="13"/>
        <v>0</v>
      </c>
      <c r="B54" s="180">
        <f>SUM(C54:I54)</f>
        <v>0</v>
      </c>
      <c r="C54" s="181">
        <v>0</v>
      </c>
      <c r="D54" s="182">
        <v>0</v>
      </c>
      <c r="E54" s="182">
        <v>0</v>
      </c>
      <c r="F54" s="182">
        <v>0</v>
      </c>
      <c r="G54" s="182">
        <v>0</v>
      </c>
      <c r="H54" s="182">
        <v>0</v>
      </c>
      <c r="I54" s="181">
        <v>0</v>
      </c>
      <c r="J54" s="183">
        <v>0</v>
      </c>
    </row>
    <row r="55" spans="1:11" ht="18" customHeight="1" x14ac:dyDescent="0.4">
      <c r="A55" s="70" t="s">
        <v>89</v>
      </c>
      <c r="B55" s="184">
        <f t="shared" ref="B55:I55" si="15">SUM(B51:B54)</f>
        <v>30597167400</v>
      </c>
      <c r="C55" s="185">
        <f t="shared" si="15"/>
        <v>29600092443</v>
      </c>
      <c r="D55" s="186">
        <f t="shared" si="15"/>
        <v>916412979</v>
      </c>
      <c r="E55" s="186">
        <f t="shared" si="15"/>
        <v>80661978</v>
      </c>
      <c r="F55" s="186">
        <f t="shared" si="15"/>
        <v>0</v>
      </c>
      <c r="G55" s="186">
        <f t="shared" si="15"/>
        <v>0</v>
      </c>
      <c r="H55" s="186">
        <f t="shared" si="15"/>
        <v>0</v>
      </c>
      <c r="I55" s="186">
        <f t="shared" si="15"/>
        <v>0</v>
      </c>
      <c r="J55" s="187"/>
    </row>
    <row r="57" spans="1:11" ht="30.75" customHeight="1" x14ac:dyDescent="0.4"/>
    <row r="58" spans="1:11" ht="28.8" x14ac:dyDescent="0.7">
      <c r="A58" s="124" t="s">
        <v>161</v>
      </c>
    </row>
    <row r="59" spans="1:11" ht="18.75" customHeight="1" x14ac:dyDescent="0.45">
      <c r="A59" s="126" t="str">
        <f>A2</f>
        <v>自治体名：石岡市</v>
      </c>
    </row>
    <row r="60" spans="1:11" ht="18.75" customHeight="1" x14ac:dyDescent="0.45">
      <c r="A60" s="126" t="str">
        <f>+A48</f>
        <v>年度：令和5年度</v>
      </c>
    </row>
    <row r="61" spans="1:11" ht="17.25" customHeight="1" x14ac:dyDescent="0.45">
      <c r="K61" s="127" t="s">
        <v>59</v>
      </c>
    </row>
    <row r="62" spans="1:11" ht="33" customHeight="1" x14ac:dyDescent="0.4">
      <c r="A62" s="188" t="s">
        <v>152</v>
      </c>
      <c r="B62" s="189" t="s">
        <v>128</v>
      </c>
      <c r="C62" s="190" t="s">
        <v>162</v>
      </c>
      <c r="D62" s="191" t="s">
        <v>163</v>
      </c>
      <c r="E62" s="191" t="s">
        <v>164</v>
      </c>
      <c r="F62" s="191" t="s">
        <v>165</v>
      </c>
      <c r="G62" s="191" t="s">
        <v>166</v>
      </c>
      <c r="H62" s="191" t="s">
        <v>167</v>
      </c>
      <c r="I62" s="191" t="s">
        <v>168</v>
      </c>
      <c r="J62" s="191" t="s">
        <v>169</v>
      </c>
      <c r="K62" s="192" t="s">
        <v>170</v>
      </c>
    </row>
    <row r="63" spans="1:11" ht="18" customHeight="1" x14ac:dyDescent="0.4">
      <c r="A63" s="179" t="str">
        <f>+A51</f>
        <v>＜一般会計＞</v>
      </c>
      <c r="B63" s="193">
        <f>+B51</f>
        <v>30597167400</v>
      </c>
      <c r="C63" s="181">
        <v>2956454993</v>
      </c>
      <c r="D63" s="182">
        <v>3055182309</v>
      </c>
      <c r="E63" s="182">
        <v>2721944226</v>
      </c>
      <c r="F63" s="182">
        <v>2458337393</v>
      </c>
      <c r="G63" s="182">
        <v>2819409635</v>
      </c>
      <c r="H63" s="182">
        <v>10094779576</v>
      </c>
      <c r="I63" s="182">
        <v>4161340673</v>
      </c>
      <c r="J63" s="182">
        <v>1880770151</v>
      </c>
      <c r="K63" s="182">
        <v>448948444</v>
      </c>
    </row>
    <row r="64" spans="1:11" ht="18" hidden="1" customHeight="1" x14ac:dyDescent="0.4">
      <c r="A64" s="179">
        <f t="shared" ref="A64:B66" si="16">+A52</f>
        <v>0</v>
      </c>
      <c r="B64" s="193">
        <f t="shared" si="16"/>
        <v>0</v>
      </c>
      <c r="C64" s="181">
        <v>0</v>
      </c>
      <c r="D64" s="182">
        <v>0</v>
      </c>
      <c r="E64" s="182">
        <v>0</v>
      </c>
      <c r="F64" s="182">
        <v>0</v>
      </c>
      <c r="G64" s="182">
        <v>0</v>
      </c>
      <c r="H64" s="182">
        <v>0</v>
      </c>
      <c r="I64" s="182">
        <v>0</v>
      </c>
      <c r="J64" s="182">
        <v>0</v>
      </c>
      <c r="K64" s="182">
        <v>0</v>
      </c>
    </row>
    <row r="65" spans="1:11" ht="18" hidden="1" customHeight="1" x14ac:dyDescent="0.4">
      <c r="A65" s="179">
        <f t="shared" si="16"/>
        <v>0</v>
      </c>
      <c r="B65" s="193">
        <f t="shared" si="16"/>
        <v>0</v>
      </c>
      <c r="C65" s="181">
        <v>0</v>
      </c>
      <c r="D65" s="182">
        <v>0</v>
      </c>
      <c r="E65" s="182">
        <v>0</v>
      </c>
      <c r="F65" s="182">
        <v>0</v>
      </c>
      <c r="G65" s="182">
        <v>0</v>
      </c>
      <c r="H65" s="182">
        <v>0</v>
      </c>
      <c r="I65" s="182">
        <v>0</v>
      </c>
      <c r="J65" s="182">
        <v>0</v>
      </c>
      <c r="K65" s="182">
        <v>0</v>
      </c>
    </row>
    <row r="66" spans="1:11" ht="18" hidden="1" customHeight="1" x14ac:dyDescent="0.4">
      <c r="A66" s="179">
        <f t="shared" si="16"/>
        <v>0</v>
      </c>
      <c r="B66" s="193">
        <f t="shared" si="16"/>
        <v>0</v>
      </c>
      <c r="C66" s="181">
        <v>0</v>
      </c>
      <c r="D66" s="182">
        <v>0</v>
      </c>
      <c r="E66" s="182">
        <v>0</v>
      </c>
      <c r="F66" s="182">
        <v>0</v>
      </c>
      <c r="G66" s="182">
        <v>0</v>
      </c>
      <c r="H66" s="182">
        <v>0</v>
      </c>
      <c r="I66" s="182">
        <v>0</v>
      </c>
      <c r="J66" s="182">
        <v>0</v>
      </c>
      <c r="K66" s="182">
        <v>0</v>
      </c>
    </row>
    <row r="67" spans="1:11" ht="18" customHeight="1" x14ac:dyDescent="0.4">
      <c r="A67" s="76" t="s">
        <v>171</v>
      </c>
      <c r="B67" s="194">
        <f>SUM(B63:B66)</f>
        <v>30597167400</v>
      </c>
      <c r="C67" s="185">
        <f t="shared" ref="C67:K67" si="17">SUM(C63:C66)</f>
        <v>2956454993</v>
      </c>
      <c r="D67" s="186">
        <f t="shared" si="17"/>
        <v>3055182309</v>
      </c>
      <c r="E67" s="186">
        <f t="shared" si="17"/>
        <v>2721944226</v>
      </c>
      <c r="F67" s="186">
        <f t="shared" si="17"/>
        <v>2458337393</v>
      </c>
      <c r="G67" s="186">
        <f t="shared" si="17"/>
        <v>2819409635</v>
      </c>
      <c r="H67" s="186">
        <f t="shared" si="17"/>
        <v>10094779576</v>
      </c>
      <c r="I67" s="186">
        <f t="shared" si="17"/>
        <v>4161340673</v>
      </c>
      <c r="J67" s="186">
        <f t="shared" si="17"/>
        <v>1880770151</v>
      </c>
      <c r="K67" s="186">
        <f t="shared" si="17"/>
        <v>448948444</v>
      </c>
    </row>
    <row r="68" spans="1:11" ht="30.75" customHeight="1" x14ac:dyDescent="0.4"/>
    <row r="69" spans="1:11" ht="28.8" x14ac:dyDescent="0.7">
      <c r="A69" s="124" t="s">
        <v>172</v>
      </c>
    </row>
    <row r="70" spans="1:11" ht="18" x14ac:dyDescent="0.45">
      <c r="A70" s="126" t="s">
        <v>57</v>
      </c>
    </row>
    <row r="71" spans="1:11" ht="18.75" customHeight="1" x14ac:dyDescent="0.45">
      <c r="A71" s="126" t="str">
        <f>+A60</f>
        <v>年度：令和5年度</v>
      </c>
    </row>
    <row r="72" spans="1:11" ht="18" x14ac:dyDescent="0.45">
      <c r="F72" s="127" t="s">
        <v>59</v>
      </c>
    </row>
    <row r="73" spans="1:11" ht="30" customHeight="1" x14ac:dyDescent="0.4">
      <c r="A73" s="195" t="s">
        <v>173</v>
      </c>
      <c r="B73" s="236" t="s">
        <v>174</v>
      </c>
      <c r="C73" s="237"/>
      <c r="D73" s="237"/>
      <c r="E73" s="237"/>
      <c r="F73" s="238"/>
    </row>
    <row r="74" spans="1:11" ht="18" customHeight="1" x14ac:dyDescent="0.4">
      <c r="A74" s="196" t="s">
        <v>175</v>
      </c>
      <c r="B74" s="239" t="s">
        <v>175</v>
      </c>
      <c r="C74" s="240"/>
      <c r="D74" s="240"/>
      <c r="E74" s="240"/>
      <c r="F74" s="241"/>
    </row>
    <row r="75" spans="1:11" ht="16.2" x14ac:dyDescent="0.4">
      <c r="A75" s="197" t="s">
        <v>176</v>
      </c>
    </row>
  </sheetData>
  <mergeCells count="19">
    <mergeCell ref="L37:L38"/>
    <mergeCell ref="B73:F73"/>
    <mergeCell ref="B74:F74"/>
    <mergeCell ref="H5:H6"/>
    <mergeCell ref="K5:K6"/>
    <mergeCell ref="G37:G38"/>
    <mergeCell ref="H37:H38"/>
    <mergeCell ref="K37:K38"/>
    <mergeCell ref="G5:G6"/>
    <mergeCell ref="A37:A38"/>
    <mergeCell ref="B37:B38"/>
    <mergeCell ref="D37:D38"/>
    <mergeCell ref="E37:E38"/>
    <mergeCell ref="F37:F38"/>
    <mergeCell ref="A5:A6"/>
    <mergeCell ref="B5:B6"/>
    <mergeCell ref="D5:D6"/>
    <mergeCell ref="E5:E6"/>
    <mergeCell ref="F5:F6"/>
  </mergeCells>
  <phoneticPr fontId="3"/>
  <pageMargins left="0.70866141732283472" right="0.70866141732283472" top="0.74803149606299213" bottom="0.74803149606299213" header="0.31496062992125984" footer="0.31496062992125984"/>
  <pageSetup paperSize="9" scale="49" fitToHeight="0" orientation="landscape" r:id="rId1"/>
  <rowBreaks count="1" manualBreakCount="1">
    <brk id="43" max="11" man="1"/>
  </rowBreaks>
  <ignoredErrors>
    <ignoredError sqref="B51:B5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3D1B1-FA7B-4DC5-858B-9F987AB2B261}">
  <dimension ref="A1:G37"/>
  <sheetViews>
    <sheetView zoomScaleNormal="100" workbookViewId="0"/>
  </sheetViews>
  <sheetFormatPr defaultColWidth="8.8984375" defaultRowHeight="15" x14ac:dyDescent="0.45"/>
  <cols>
    <col min="1" max="1" width="34.59765625" style="58" bestFit="1" customWidth="1"/>
    <col min="2" max="6" width="20.69921875" style="58" customWidth="1"/>
    <col min="7" max="7" width="4.3984375" style="78" bestFit="1" customWidth="1"/>
    <col min="8" max="8" width="10.5" style="58" bestFit="1" customWidth="1"/>
    <col min="9" max="9" width="10.5" style="58" customWidth="1"/>
    <col min="10" max="16384" width="8.8984375" style="58"/>
  </cols>
  <sheetData>
    <row r="1" spans="1:7" ht="28.8" x14ac:dyDescent="0.45">
      <c r="A1" s="77" t="s">
        <v>177</v>
      </c>
    </row>
    <row r="2" spans="1:7" ht="18" x14ac:dyDescent="0.45">
      <c r="A2" s="110" t="str">
        <f>"自治体名："&amp;'附属明細書　目次'!$A$1</f>
        <v>自治体名：石岡市</v>
      </c>
    </row>
    <row r="3" spans="1:7" ht="18" x14ac:dyDescent="0.45">
      <c r="A3" s="8" t="s">
        <v>245</v>
      </c>
    </row>
    <row r="4" spans="1:7" ht="18" x14ac:dyDescent="0.45">
      <c r="F4" s="61" t="s">
        <v>59</v>
      </c>
      <c r="G4" s="80"/>
    </row>
    <row r="5" spans="1:7" ht="22.5" customHeight="1" x14ac:dyDescent="0.45">
      <c r="A5" s="214" t="s">
        <v>23</v>
      </c>
      <c r="B5" s="214" t="s">
        <v>178</v>
      </c>
      <c r="C5" s="214" t="s">
        <v>179</v>
      </c>
      <c r="D5" s="214" t="s">
        <v>180</v>
      </c>
      <c r="E5" s="214"/>
      <c r="F5" s="214" t="s">
        <v>181</v>
      </c>
    </row>
    <row r="6" spans="1:7" ht="22.5" customHeight="1" x14ac:dyDescent="0.45">
      <c r="A6" s="214"/>
      <c r="B6" s="214"/>
      <c r="C6" s="214"/>
      <c r="D6" s="11" t="s">
        <v>182</v>
      </c>
      <c r="E6" s="11" t="s">
        <v>55</v>
      </c>
      <c r="F6" s="214"/>
    </row>
    <row r="7" spans="1:7" ht="18" customHeight="1" x14ac:dyDescent="0.45">
      <c r="A7" s="13" t="s">
        <v>68</v>
      </c>
      <c r="B7" s="14">
        <f>SUM(B8:B12)</f>
        <v>5458859449</v>
      </c>
      <c r="C7" s="14">
        <f>SUM(C8:C12)</f>
        <v>393782910</v>
      </c>
      <c r="D7" s="14">
        <f>SUM(D8:D12)</f>
        <v>364054765</v>
      </c>
      <c r="E7" s="14">
        <f>SUM(E8:E12)</f>
        <v>133073</v>
      </c>
      <c r="F7" s="14">
        <f>SUM(F8:F12)</f>
        <v>5488454521</v>
      </c>
      <c r="G7" s="81"/>
    </row>
    <row r="8" spans="1:7" ht="18" customHeight="1" x14ac:dyDescent="0.45">
      <c r="A8" s="16" t="s">
        <v>183</v>
      </c>
      <c r="B8" s="17">
        <v>22825868</v>
      </c>
      <c r="C8" s="17">
        <v>22077770</v>
      </c>
      <c r="D8" s="17">
        <v>22015868</v>
      </c>
      <c r="E8" s="17">
        <v>0</v>
      </c>
      <c r="F8" s="17">
        <f>+B8+C8-D8-E8</f>
        <v>22887770</v>
      </c>
      <c r="G8" s="81"/>
    </row>
    <row r="9" spans="1:7" ht="18" customHeight="1" x14ac:dyDescent="0.45">
      <c r="A9" s="16" t="s">
        <v>184</v>
      </c>
      <c r="B9" s="17">
        <v>10641096</v>
      </c>
      <c r="C9" s="17">
        <v>0</v>
      </c>
      <c r="D9" s="17">
        <v>0</v>
      </c>
      <c r="E9" s="17">
        <v>133073</v>
      </c>
      <c r="F9" s="17">
        <f t="shared" ref="F9:F30" si="0">+B9+C9-D9-E9</f>
        <v>10508023</v>
      </c>
      <c r="G9" s="81"/>
    </row>
    <row r="10" spans="1:7" ht="18" customHeight="1" x14ac:dyDescent="0.45">
      <c r="A10" s="16" t="s">
        <v>185</v>
      </c>
      <c r="B10" s="17">
        <v>9000000</v>
      </c>
      <c r="C10" s="17">
        <v>0</v>
      </c>
      <c r="D10" s="17">
        <v>0</v>
      </c>
      <c r="E10" s="17">
        <v>0</v>
      </c>
      <c r="F10" s="17">
        <f t="shared" si="0"/>
        <v>9000000</v>
      </c>
      <c r="G10" s="81"/>
    </row>
    <row r="11" spans="1:7" ht="18" customHeight="1" x14ac:dyDescent="0.45">
      <c r="A11" s="16" t="s">
        <v>186</v>
      </c>
      <c r="B11" s="17">
        <v>5074353588</v>
      </c>
      <c r="C11" s="17">
        <v>7273622</v>
      </c>
      <c r="D11" s="17">
        <v>0</v>
      </c>
      <c r="E11" s="17">
        <v>0</v>
      </c>
      <c r="F11" s="17">
        <f t="shared" si="0"/>
        <v>5081627210</v>
      </c>
      <c r="G11" s="81"/>
    </row>
    <row r="12" spans="1:7" ht="18" customHeight="1" x14ac:dyDescent="0.45">
      <c r="A12" s="16" t="s">
        <v>187</v>
      </c>
      <c r="B12" s="17">
        <v>342038897</v>
      </c>
      <c r="C12" s="17">
        <v>364431518</v>
      </c>
      <c r="D12" s="17">
        <f>+B12</f>
        <v>342038897</v>
      </c>
      <c r="E12" s="17">
        <v>0</v>
      </c>
      <c r="F12" s="17">
        <f t="shared" si="0"/>
        <v>364431518</v>
      </c>
      <c r="G12" s="81"/>
    </row>
    <row r="13" spans="1:7" ht="18" hidden="1" customHeight="1" x14ac:dyDescent="0.45">
      <c r="A13" s="13"/>
      <c r="B13" s="14">
        <f>SUM(B14:B18)</f>
        <v>0</v>
      </c>
      <c r="C13" s="14">
        <f>SUM(C14:C18)</f>
        <v>0</v>
      </c>
      <c r="D13" s="14">
        <f t="shared" ref="D13:F13" si="1">SUM(D14:D18)</f>
        <v>0</v>
      </c>
      <c r="E13" s="14">
        <f t="shared" si="1"/>
        <v>0</v>
      </c>
      <c r="F13" s="14">
        <f t="shared" si="1"/>
        <v>0</v>
      </c>
      <c r="G13" s="81"/>
    </row>
    <row r="14" spans="1:7" ht="18" hidden="1" customHeight="1" x14ac:dyDescent="0.45">
      <c r="A14" s="16" t="s">
        <v>183</v>
      </c>
      <c r="B14" s="17">
        <v>0</v>
      </c>
      <c r="C14" s="17">
        <v>0</v>
      </c>
      <c r="D14" s="17">
        <v>0</v>
      </c>
      <c r="E14" s="17">
        <v>0</v>
      </c>
      <c r="F14" s="17">
        <f t="shared" si="0"/>
        <v>0</v>
      </c>
      <c r="G14" s="81"/>
    </row>
    <row r="15" spans="1:7" ht="18" hidden="1" customHeight="1" x14ac:dyDescent="0.45">
      <c r="A15" s="16" t="s">
        <v>184</v>
      </c>
      <c r="B15" s="17">
        <v>0</v>
      </c>
      <c r="C15" s="17">
        <v>0</v>
      </c>
      <c r="D15" s="17">
        <v>0</v>
      </c>
      <c r="E15" s="17">
        <v>0</v>
      </c>
      <c r="F15" s="17">
        <f t="shared" si="0"/>
        <v>0</v>
      </c>
      <c r="G15" s="81"/>
    </row>
    <row r="16" spans="1:7" ht="18" hidden="1" customHeight="1" x14ac:dyDescent="0.45">
      <c r="A16" s="16" t="s">
        <v>185</v>
      </c>
      <c r="B16" s="17">
        <v>0</v>
      </c>
      <c r="C16" s="17">
        <v>0</v>
      </c>
      <c r="D16" s="17">
        <v>0</v>
      </c>
      <c r="E16" s="17">
        <v>0</v>
      </c>
      <c r="F16" s="17">
        <f t="shared" si="0"/>
        <v>0</v>
      </c>
      <c r="G16" s="81"/>
    </row>
    <row r="17" spans="1:7" ht="18" hidden="1" customHeight="1" x14ac:dyDescent="0.45">
      <c r="A17" s="16" t="s">
        <v>186</v>
      </c>
      <c r="B17" s="17">
        <v>0</v>
      </c>
      <c r="C17" s="17">
        <v>0</v>
      </c>
      <c r="D17" s="17">
        <v>0</v>
      </c>
      <c r="E17" s="17">
        <v>0</v>
      </c>
      <c r="F17" s="17">
        <f t="shared" si="0"/>
        <v>0</v>
      </c>
      <c r="G17" s="81"/>
    </row>
    <row r="18" spans="1:7" ht="18" hidden="1" customHeight="1" x14ac:dyDescent="0.45">
      <c r="A18" s="16" t="s">
        <v>187</v>
      </c>
      <c r="B18" s="17">
        <v>0</v>
      </c>
      <c r="C18" s="17">
        <v>0</v>
      </c>
      <c r="D18" s="17">
        <v>0</v>
      </c>
      <c r="E18" s="17">
        <v>0</v>
      </c>
      <c r="F18" s="17">
        <f t="shared" si="0"/>
        <v>0</v>
      </c>
      <c r="G18" s="81"/>
    </row>
    <row r="19" spans="1:7" ht="18" hidden="1" customHeight="1" x14ac:dyDescent="0.45">
      <c r="A19" s="13"/>
      <c r="B19" s="14">
        <f>SUM(B20:B24)</f>
        <v>0</v>
      </c>
      <c r="C19" s="14">
        <f>SUM(C20:C24)</f>
        <v>0</v>
      </c>
      <c r="D19" s="14">
        <f>SUM(D20:D24)</f>
        <v>0</v>
      </c>
      <c r="E19" s="14">
        <f>SUM(E20:E24)</f>
        <v>0</v>
      </c>
      <c r="F19" s="14">
        <f>SUM(F20:F24)</f>
        <v>0</v>
      </c>
      <c r="G19" s="81"/>
    </row>
    <row r="20" spans="1:7" ht="18" hidden="1" customHeight="1" x14ac:dyDescent="0.45">
      <c r="A20" s="16" t="s">
        <v>183</v>
      </c>
      <c r="B20" s="17">
        <v>0</v>
      </c>
      <c r="C20" s="17">
        <v>0</v>
      </c>
      <c r="D20" s="17">
        <v>0</v>
      </c>
      <c r="E20" s="17">
        <v>0</v>
      </c>
      <c r="F20" s="17">
        <f t="shared" ref="F20:F24" si="2">+B20+C20-D20-E20</f>
        <v>0</v>
      </c>
      <c r="G20" s="81"/>
    </row>
    <row r="21" spans="1:7" ht="18" hidden="1" customHeight="1" x14ac:dyDescent="0.45">
      <c r="A21" s="16" t="s">
        <v>184</v>
      </c>
      <c r="B21" s="17">
        <v>0</v>
      </c>
      <c r="C21" s="17">
        <v>0</v>
      </c>
      <c r="D21" s="17">
        <v>0</v>
      </c>
      <c r="E21" s="17">
        <v>0</v>
      </c>
      <c r="F21" s="17">
        <f t="shared" si="2"/>
        <v>0</v>
      </c>
      <c r="G21" s="81"/>
    </row>
    <row r="22" spans="1:7" ht="18" hidden="1" customHeight="1" x14ac:dyDescent="0.45">
      <c r="A22" s="16" t="s">
        <v>185</v>
      </c>
      <c r="B22" s="17">
        <v>0</v>
      </c>
      <c r="C22" s="17">
        <v>0</v>
      </c>
      <c r="D22" s="17">
        <v>0</v>
      </c>
      <c r="E22" s="17">
        <v>0</v>
      </c>
      <c r="F22" s="17">
        <f t="shared" si="2"/>
        <v>0</v>
      </c>
      <c r="G22" s="81"/>
    </row>
    <row r="23" spans="1:7" ht="18" hidden="1" customHeight="1" x14ac:dyDescent="0.45">
      <c r="A23" s="16" t="s">
        <v>186</v>
      </c>
      <c r="B23" s="17">
        <v>0</v>
      </c>
      <c r="C23" s="17">
        <v>0</v>
      </c>
      <c r="D23" s="17">
        <v>0</v>
      </c>
      <c r="E23" s="17">
        <v>0</v>
      </c>
      <c r="F23" s="17">
        <f t="shared" si="2"/>
        <v>0</v>
      </c>
      <c r="G23" s="81"/>
    </row>
    <row r="24" spans="1:7" ht="18" hidden="1" customHeight="1" x14ac:dyDescent="0.45">
      <c r="A24" s="16" t="s">
        <v>187</v>
      </c>
      <c r="B24" s="17">
        <v>0</v>
      </c>
      <c r="C24" s="17">
        <v>0</v>
      </c>
      <c r="D24" s="17">
        <v>0</v>
      </c>
      <c r="E24" s="17">
        <v>0</v>
      </c>
      <c r="F24" s="17">
        <f t="shared" si="2"/>
        <v>0</v>
      </c>
      <c r="G24" s="81"/>
    </row>
    <row r="25" spans="1:7" ht="18" hidden="1" customHeight="1" x14ac:dyDescent="0.45">
      <c r="A25" s="13"/>
      <c r="B25" s="14">
        <f>SUM(B26:B30)</f>
        <v>0</v>
      </c>
      <c r="C25" s="14">
        <f>SUM(C26:C30)</f>
        <v>0</v>
      </c>
      <c r="D25" s="14">
        <f>SUM(D26:D30)</f>
        <v>0</v>
      </c>
      <c r="E25" s="14">
        <f>SUM(E26:E30)</f>
        <v>0</v>
      </c>
      <c r="F25" s="14">
        <f>SUM(F26:F30)</f>
        <v>0</v>
      </c>
      <c r="G25" s="81"/>
    </row>
    <row r="26" spans="1:7" ht="18" hidden="1" customHeight="1" x14ac:dyDescent="0.45">
      <c r="A26" s="16" t="s">
        <v>183</v>
      </c>
      <c r="B26" s="17">
        <v>0</v>
      </c>
      <c r="C26" s="17">
        <v>0</v>
      </c>
      <c r="D26" s="17">
        <v>0</v>
      </c>
      <c r="E26" s="17">
        <v>0</v>
      </c>
      <c r="F26" s="17">
        <f t="shared" ref="F26:F27" si="3">+B26+C26-D26-E26</f>
        <v>0</v>
      </c>
      <c r="G26" s="81"/>
    </row>
    <row r="27" spans="1:7" ht="18" hidden="1" customHeight="1" x14ac:dyDescent="0.45">
      <c r="A27" s="16" t="s">
        <v>184</v>
      </c>
      <c r="B27" s="17">
        <v>0</v>
      </c>
      <c r="C27" s="17">
        <v>0</v>
      </c>
      <c r="D27" s="17">
        <v>0</v>
      </c>
      <c r="E27" s="17">
        <v>0</v>
      </c>
      <c r="F27" s="17">
        <f t="shared" si="3"/>
        <v>0</v>
      </c>
      <c r="G27" s="81"/>
    </row>
    <row r="28" spans="1:7" ht="18" hidden="1" customHeight="1" x14ac:dyDescent="0.45">
      <c r="A28" s="16" t="s">
        <v>185</v>
      </c>
      <c r="B28" s="17">
        <v>0</v>
      </c>
      <c r="C28" s="17">
        <v>0</v>
      </c>
      <c r="D28" s="17">
        <v>0</v>
      </c>
      <c r="E28" s="17">
        <v>0</v>
      </c>
      <c r="F28" s="17">
        <f t="shared" si="0"/>
        <v>0</v>
      </c>
      <c r="G28" s="81"/>
    </row>
    <row r="29" spans="1:7" ht="18" hidden="1" customHeight="1" x14ac:dyDescent="0.45">
      <c r="A29" s="16" t="s">
        <v>186</v>
      </c>
      <c r="B29" s="17">
        <v>0</v>
      </c>
      <c r="C29" s="17">
        <v>0</v>
      </c>
      <c r="D29" s="17">
        <v>0</v>
      </c>
      <c r="E29" s="17">
        <v>0</v>
      </c>
      <c r="F29" s="17">
        <f t="shared" si="0"/>
        <v>0</v>
      </c>
      <c r="G29" s="81"/>
    </row>
    <row r="30" spans="1:7" ht="18" hidden="1" customHeight="1" x14ac:dyDescent="0.45">
      <c r="A30" s="16" t="s">
        <v>187</v>
      </c>
      <c r="B30" s="17">
        <v>0</v>
      </c>
      <c r="C30" s="17">
        <v>0</v>
      </c>
      <c r="D30" s="17">
        <v>0</v>
      </c>
      <c r="E30" s="17">
        <v>0</v>
      </c>
      <c r="F30" s="17">
        <f t="shared" si="0"/>
        <v>0</v>
      </c>
      <c r="G30" s="81"/>
    </row>
    <row r="31" spans="1:7" ht="18" customHeight="1" x14ac:dyDescent="0.45">
      <c r="A31" s="32" t="s">
        <v>89</v>
      </c>
      <c r="B31" s="67">
        <f>B7+B13+B25+B19</f>
        <v>5458859449</v>
      </c>
      <c r="C31" s="67">
        <f t="shared" ref="C31:F32" si="4">C7+C13+C25+C19</f>
        <v>393782910</v>
      </c>
      <c r="D31" s="67">
        <f t="shared" si="4"/>
        <v>364054765</v>
      </c>
      <c r="E31" s="67">
        <f t="shared" si="4"/>
        <v>133073</v>
      </c>
      <c r="F31" s="67">
        <f t="shared" si="4"/>
        <v>5488454521</v>
      </c>
      <c r="G31" s="81"/>
    </row>
    <row r="32" spans="1:7" ht="18" customHeight="1" x14ac:dyDescent="0.45">
      <c r="A32" s="16" t="s">
        <v>183</v>
      </c>
      <c r="B32" s="17">
        <f>B8+B14+B26+B20</f>
        <v>22825868</v>
      </c>
      <c r="C32" s="17">
        <f t="shared" si="4"/>
        <v>22077770</v>
      </c>
      <c r="D32" s="17">
        <f t="shared" si="4"/>
        <v>22015868</v>
      </c>
      <c r="E32" s="17">
        <f t="shared" si="4"/>
        <v>0</v>
      </c>
      <c r="F32" s="17">
        <f t="shared" si="4"/>
        <v>22887770</v>
      </c>
      <c r="G32" s="81"/>
    </row>
    <row r="33" spans="1:7" ht="18" customHeight="1" x14ac:dyDescent="0.45">
      <c r="A33" s="16" t="s">
        <v>184</v>
      </c>
      <c r="B33" s="17">
        <f t="shared" ref="B33:F36" si="5">B9+B15+B27+B21</f>
        <v>10641096</v>
      </c>
      <c r="C33" s="17">
        <f t="shared" si="5"/>
        <v>0</v>
      </c>
      <c r="D33" s="17">
        <f t="shared" si="5"/>
        <v>0</v>
      </c>
      <c r="E33" s="17">
        <f t="shared" si="5"/>
        <v>133073</v>
      </c>
      <c r="F33" s="17">
        <f t="shared" si="5"/>
        <v>10508023</v>
      </c>
      <c r="G33" s="81"/>
    </row>
    <row r="34" spans="1:7" ht="18" customHeight="1" x14ac:dyDescent="0.45">
      <c r="A34" s="16" t="s">
        <v>185</v>
      </c>
      <c r="B34" s="17">
        <f t="shared" si="5"/>
        <v>9000000</v>
      </c>
      <c r="C34" s="17">
        <f t="shared" si="5"/>
        <v>0</v>
      </c>
      <c r="D34" s="17">
        <f t="shared" si="5"/>
        <v>0</v>
      </c>
      <c r="E34" s="17">
        <f t="shared" si="5"/>
        <v>0</v>
      </c>
      <c r="F34" s="17">
        <f t="shared" si="5"/>
        <v>9000000</v>
      </c>
      <c r="G34" s="81"/>
    </row>
    <row r="35" spans="1:7" ht="18" customHeight="1" x14ac:dyDescent="0.45">
      <c r="A35" s="16" t="s">
        <v>186</v>
      </c>
      <c r="B35" s="17">
        <f t="shared" si="5"/>
        <v>5074353588</v>
      </c>
      <c r="C35" s="17">
        <f t="shared" si="5"/>
        <v>7273622</v>
      </c>
      <c r="D35" s="17">
        <f t="shared" si="5"/>
        <v>0</v>
      </c>
      <c r="E35" s="17">
        <f t="shared" si="5"/>
        <v>0</v>
      </c>
      <c r="F35" s="17">
        <f t="shared" si="5"/>
        <v>5081627210</v>
      </c>
      <c r="G35" s="81"/>
    </row>
    <row r="36" spans="1:7" ht="18" customHeight="1" x14ac:dyDescent="0.45">
      <c r="A36" s="16" t="s">
        <v>187</v>
      </c>
      <c r="B36" s="17">
        <f t="shared" si="5"/>
        <v>342038897</v>
      </c>
      <c r="C36" s="17">
        <f t="shared" si="5"/>
        <v>364431518</v>
      </c>
      <c r="D36" s="17">
        <f t="shared" si="5"/>
        <v>342038897</v>
      </c>
      <c r="E36" s="17">
        <f t="shared" si="5"/>
        <v>0</v>
      </c>
      <c r="F36" s="17">
        <f t="shared" si="5"/>
        <v>364431518</v>
      </c>
      <c r="G36" s="81"/>
    </row>
    <row r="37" spans="1:7" x14ac:dyDescent="0.45">
      <c r="E37" s="82"/>
    </row>
  </sheetData>
  <mergeCells count="5">
    <mergeCell ref="A5:A6"/>
    <mergeCell ref="B5:B6"/>
    <mergeCell ref="C5:C6"/>
    <mergeCell ref="D5:E5"/>
    <mergeCell ref="F5:F6"/>
  </mergeCells>
  <phoneticPr fontId="3"/>
  <pageMargins left="0.70866141732283472" right="0.70866141732283472" top="0.74803149606299213" bottom="0.74803149606299213" header="0.31496062992125984" footer="0.31496062992125984"/>
  <pageSetup paperSize="9" scale="73" orientation="landscape" r:id="rId1"/>
  <ignoredErrors>
    <ignoredError sqref="F13 F19 F25"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8681A-4D08-4021-9356-8C662B9FB348}">
  <sheetPr>
    <pageSetUpPr fitToPage="1"/>
  </sheetPr>
  <dimension ref="A1:D15"/>
  <sheetViews>
    <sheetView zoomScaleNormal="100" workbookViewId="0"/>
  </sheetViews>
  <sheetFormatPr defaultRowHeight="18" x14ac:dyDescent="0.45"/>
  <cols>
    <col min="1" max="2" width="30.69921875" style="7" customWidth="1"/>
    <col min="3" max="4" width="20.09765625" style="7" customWidth="1"/>
  </cols>
  <sheetData>
    <row r="1" spans="1:4" ht="28.8" x14ac:dyDescent="0.7">
      <c r="A1" s="6" t="s">
        <v>188</v>
      </c>
      <c r="B1" s="6"/>
      <c r="C1" s="6"/>
      <c r="D1" s="6"/>
    </row>
    <row r="2" spans="1:4" ht="18.75" customHeight="1" x14ac:dyDescent="0.45">
      <c r="A2" s="110" t="str">
        <f>"自治体名："&amp;'附属明細書　目次'!$A$1</f>
        <v>自治体名：石岡市</v>
      </c>
      <c r="B2" s="8"/>
      <c r="C2" s="8"/>
      <c r="D2" s="8"/>
    </row>
    <row r="3" spans="1:4" ht="18.75" customHeight="1" x14ac:dyDescent="0.45">
      <c r="A3" s="8" t="s">
        <v>245</v>
      </c>
      <c r="B3" s="8"/>
      <c r="C3" s="8"/>
      <c r="D3" s="8"/>
    </row>
    <row r="4" spans="1:4" ht="16.5" customHeight="1" x14ac:dyDescent="0.45">
      <c r="D4" s="10" t="s">
        <v>59</v>
      </c>
    </row>
    <row r="5" spans="1:4" ht="28.5" customHeight="1" x14ac:dyDescent="0.45">
      <c r="A5" s="11"/>
      <c r="B5" s="11" t="s">
        <v>189</v>
      </c>
      <c r="C5" s="11" t="s">
        <v>190</v>
      </c>
      <c r="D5" s="11" t="s">
        <v>191</v>
      </c>
    </row>
    <row r="6" spans="1:4" ht="16.5" customHeight="1" x14ac:dyDescent="0.45">
      <c r="A6" s="62" t="s">
        <v>192</v>
      </c>
      <c r="B6" s="62"/>
      <c r="C6" s="54">
        <f>SUM(C7:C7)</f>
        <v>0</v>
      </c>
      <c r="D6" s="54">
        <f>SUM(D7:D7)</f>
        <v>0</v>
      </c>
    </row>
    <row r="7" spans="1:4" ht="16.5" customHeight="1" x14ac:dyDescent="0.45">
      <c r="A7" s="16"/>
      <c r="B7" s="16"/>
      <c r="C7" s="17">
        <v>0</v>
      </c>
      <c r="D7" s="17">
        <v>0</v>
      </c>
    </row>
    <row r="8" spans="1:4" ht="16.5" customHeight="1" x14ac:dyDescent="0.45">
      <c r="A8" s="32" t="s">
        <v>193</v>
      </c>
      <c r="B8" s="62"/>
      <c r="C8" s="54">
        <v>0</v>
      </c>
      <c r="D8" s="54">
        <v>0</v>
      </c>
    </row>
    <row r="9" spans="1:4" ht="16.5" customHeight="1" x14ac:dyDescent="0.45">
      <c r="A9" s="16"/>
      <c r="B9" s="16"/>
      <c r="C9" s="17">
        <v>0</v>
      </c>
      <c r="D9" s="17">
        <v>0</v>
      </c>
    </row>
    <row r="10" spans="1:4" ht="16.5" customHeight="1" x14ac:dyDescent="0.45">
      <c r="A10" s="83"/>
      <c r="B10" s="83"/>
      <c r="C10" s="84"/>
      <c r="D10" s="84"/>
    </row>
    <row r="11" spans="1:4" ht="28.5" customHeight="1" x14ac:dyDescent="0.45">
      <c r="A11" s="11"/>
      <c r="B11" s="11" t="s">
        <v>189</v>
      </c>
      <c r="C11" s="11" t="s">
        <v>190</v>
      </c>
      <c r="D11" s="11" t="s">
        <v>191</v>
      </c>
    </row>
    <row r="12" spans="1:4" ht="16.5" customHeight="1" x14ac:dyDescent="0.45">
      <c r="A12" s="62" t="s">
        <v>194</v>
      </c>
      <c r="B12" s="62"/>
      <c r="C12" s="54">
        <v>0</v>
      </c>
      <c r="D12" s="54">
        <v>0</v>
      </c>
    </row>
    <row r="13" spans="1:4" ht="16.5" customHeight="1" x14ac:dyDescent="0.45">
      <c r="A13" s="16"/>
      <c r="B13" s="16"/>
      <c r="C13" s="17">
        <v>0</v>
      </c>
      <c r="D13" s="17">
        <v>0</v>
      </c>
    </row>
    <row r="14" spans="1:4" ht="16.5" customHeight="1" x14ac:dyDescent="0.45">
      <c r="A14" s="32" t="s">
        <v>193</v>
      </c>
      <c r="B14" s="62"/>
      <c r="C14" s="54">
        <v>0</v>
      </c>
      <c r="D14" s="54">
        <v>0</v>
      </c>
    </row>
    <row r="15" spans="1:4" ht="16.5" customHeight="1" x14ac:dyDescent="0.45">
      <c r="A15" s="16"/>
      <c r="B15" s="16"/>
      <c r="C15" s="17">
        <v>0</v>
      </c>
      <c r="D15" s="17">
        <v>0</v>
      </c>
    </row>
  </sheetData>
  <phoneticPr fontId="3"/>
  <pageMargins left="0.70866141732283472" right="0.70866141732283472" top="0.74803149606299213" bottom="0.74803149606299213" header="0.31496062992125984" footer="0.31496062992125984"/>
  <pageSetup paperSize="9" orientation="landscape" r:id="rId1"/>
  <rowBreaks count="1" manualBreakCount="1">
    <brk id="11"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B57ED-86D7-46DF-9745-40295EBB43D9}">
  <dimension ref="A1:D13"/>
  <sheetViews>
    <sheetView zoomScaleNormal="100" workbookViewId="0"/>
  </sheetViews>
  <sheetFormatPr defaultRowHeight="18" x14ac:dyDescent="0.45"/>
  <cols>
    <col min="1" max="2" width="30.69921875" style="7" customWidth="1"/>
    <col min="3" max="4" width="20.09765625" style="7" customWidth="1"/>
  </cols>
  <sheetData>
    <row r="1" spans="1:4" ht="28.8" x14ac:dyDescent="0.7">
      <c r="A1" s="6" t="s">
        <v>195</v>
      </c>
      <c r="B1" s="6"/>
      <c r="C1" s="6"/>
      <c r="D1" s="6"/>
    </row>
    <row r="2" spans="1:4" ht="18.75" customHeight="1" x14ac:dyDescent="0.45">
      <c r="A2" s="110" t="str">
        <f>"自治体名："&amp;'附属明細書　目次'!$A$1</f>
        <v>自治体名：石岡市</v>
      </c>
      <c r="B2" s="8"/>
      <c r="C2" s="8"/>
      <c r="D2" s="8"/>
    </row>
    <row r="3" spans="1:4" ht="18.75" customHeight="1" x14ac:dyDescent="0.45">
      <c r="A3" s="8" t="s">
        <v>245</v>
      </c>
      <c r="B3" s="8"/>
      <c r="C3" s="8"/>
      <c r="D3" s="8"/>
    </row>
    <row r="4" spans="1:4" ht="16.5" customHeight="1" x14ac:dyDescent="0.45">
      <c r="D4" s="10" t="s">
        <v>59</v>
      </c>
    </row>
    <row r="5" spans="1:4" ht="21.75" customHeight="1" x14ac:dyDescent="0.45">
      <c r="A5" s="11"/>
      <c r="B5" s="11" t="s">
        <v>189</v>
      </c>
      <c r="C5" s="11" t="s">
        <v>190</v>
      </c>
      <c r="D5" s="11" t="s">
        <v>191</v>
      </c>
    </row>
    <row r="6" spans="1:4" ht="18" customHeight="1" x14ac:dyDescent="0.45">
      <c r="A6" s="13" t="s">
        <v>68</v>
      </c>
      <c r="B6" s="19"/>
      <c r="C6" s="68">
        <f>SUM(C7:C8)</f>
        <v>0</v>
      </c>
      <c r="D6" s="68">
        <f>SUM(D7:D8)</f>
        <v>268437741</v>
      </c>
    </row>
    <row r="7" spans="1:4" ht="18" customHeight="1" x14ac:dyDescent="0.45">
      <c r="A7" s="16" t="s">
        <v>196</v>
      </c>
      <c r="B7" s="16"/>
      <c r="C7" s="64">
        <v>0</v>
      </c>
      <c r="D7" s="64">
        <v>268437741</v>
      </c>
    </row>
    <row r="8" spans="1:4" ht="18" customHeight="1" x14ac:dyDescent="0.45">
      <c r="A8" s="16"/>
      <c r="B8" s="16"/>
      <c r="C8" s="64"/>
      <c r="D8" s="64"/>
    </row>
    <row r="9" spans="1:4" ht="18" hidden="1" customHeight="1" x14ac:dyDescent="0.45">
      <c r="A9" s="13"/>
      <c r="B9" s="19"/>
      <c r="C9" s="68">
        <f>SUM(C10:C10)</f>
        <v>0</v>
      </c>
      <c r="D9" s="68">
        <f>SUM(D10:D10)</f>
        <v>0</v>
      </c>
    </row>
    <row r="10" spans="1:4" ht="18" hidden="1" customHeight="1" x14ac:dyDescent="0.45">
      <c r="A10" s="16"/>
      <c r="B10" s="16"/>
      <c r="C10" s="64"/>
      <c r="D10" s="64"/>
    </row>
    <row r="11" spans="1:4" ht="18" customHeight="1" x14ac:dyDescent="0.45">
      <c r="A11" s="32" t="s">
        <v>193</v>
      </c>
      <c r="B11" s="63"/>
      <c r="C11" s="67">
        <f ca="1">SUM(C12:C13)</f>
        <v>0</v>
      </c>
      <c r="D11" s="67">
        <f ca="1">SUM(D12:D13)</f>
        <v>268437741</v>
      </c>
    </row>
    <row r="12" spans="1:4" ht="18" customHeight="1" x14ac:dyDescent="0.45">
      <c r="A12" s="16" t="s">
        <v>196</v>
      </c>
      <c r="B12" s="16"/>
      <c r="C12" s="64">
        <f ca="1">SUMIF($A$7:$D$10,$A12,$C$7:$C$10)</f>
        <v>0</v>
      </c>
      <c r="D12" s="64">
        <f ca="1">SUMIF($A$7:$D$10,$A12,$D$7:$D$10)</f>
        <v>268437741</v>
      </c>
    </row>
    <row r="13" spans="1:4" ht="18" customHeight="1" x14ac:dyDescent="0.45">
      <c r="A13" s="16"/>
      <c r="B13" s="16"/>
      <c r="C13" s="64">
        <f t="shared" ref="C13" ca="1" si="0">SUMIF($A$7:$D$10,$A13,$C$7:$C$10)</f>
        <v>0</v>
      </c>
      <c r="D13" s="64">
        <f ca="1">SUMIF($A$7:$D$10,$A13,$D$7:$D$10)</f>
        <v>0</v>
      </c>
    </row>
  </sheetData>
  <phoneticPr fontId="3"/>
  <pageMargins left="0.70866141732283472" right="0.70866141732283472" top="0.74803149606299213" bottom="0.74803149606299213" header="0.31496062992125984" footer="0.31496062992125984"/>
  <pageSetup paperSize="9" scale="7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15C7B-0434-4A47-B285-922A6C661713}">
  <dimension ref="A1:D15"/>
  <sheetViews>
    <sheetView zoomScaleNormal="100" workbookViewId="0"/>
  </sheetViews>
  <sheetFormatPr defaultRowHeight="18" x14ac:dyDescent="0.45"/>
  <cols>
    <col min="1" max="2" width="30.69921875" style="7" customWidth="1"/>
    <col min="3" max="4" width="20.09765625" style="7" customWidth="1"/>
    <col min="5" max="5" width="13.19921875" customWidth="1"/>
  </cols>
  <sheetData>
    <row r="1" spans="1:4" ht="28.8" x14ac:dyDescent="0.7">
      <c r="A1" s="6" t="s">
        <v>197</v>
      </c>
      <c r="B1" s="6"/>
      <c r="C1" s="6"/>
      <c r="D1" s="6"/>
    </row>
    <row r="2" spans="1:4" ht="18.75" customHeight="1" x14ac:dyDescent="0.45">
      <c r="A2" s="110" t="str">
        <f>"自治体名："&amp;'附属明細書　目次'!$A$1</f>
        <v>自治体名：石岡市</v>
      </c>
      <c r="B2" s="8"/>
      <c r="C2" s="8"/>
      <c r="D2" s="8"/>
    </row>
    <row r="3" spans="1:4" ht="18.75" customHeight="1" x14ac:dyDescent="0.45">
      <c r="A3" s="8" t="s">
        <v>245</v>
      </c>
      <c r="B3" s="8"/>
      <c r="C3" s="8"/>
      <c r="D3" s="8"/>
    </row>
    <row r="4" spans="1:4" ht="16.5" customHeight="1" x14ac:dyDescent="0.45">
      <c r="D4" s="10" t="s">
        <v>59</v>
      </c>
    </row>
    <row r="5" spans="1:4" ht="21.75" customHeight="1" x14ac:dyDescent="0.45">
      <c r="A5" s="11"/>
      <c r="B5" s="11" t="s">
        <v>189</v>
      </c>
      <c r="C5" s="11" t="s">
        <v>190</v>
      </c>
      <c r="D5" s="11" t="s">
        <v>191</v>
      </c>
    </row>
    <row r="6" spans="1:4" ht="16.5" customHeight="1" x14ac:dyDescent="0.45">
      <c r="A6" s="13" t="s">
        <v>68</v>
      </c>
      <c r="B6" s="19"/>
      <c r="C6" s="68">
        <f>SUM(C7:C7)</f>
        <v>314663492</v>
      </c>
      <c r="D6" s="68">
        <f>SUM(D7:D7)</f>
        <v>0</v>
      </c>
    </row>
    <row r="7" spans="1:4" ht="16.5" customHeight="1" x14ac:dyDescent="0.45">
      <c r="A7" s="16" t="s">
        <v>198</v>
      </c>
      <c r="B7" s="16"/>
      <c r="C7" s="64">
        <v>314663492</v>
      </c>
      <c r="D7" s="64">
        <v>0</v>
      </c>
    </row>
    <row r="8" spans="1:4" ht="16.5" hidden="1" customHeight="1" x14ac:dyDescent="0.45">
      <c r="A8" s="13"/>
      <c r="B8" s="19"/>
      <c r="C8" s="68"/>
      <c r="D8" s="68">
        <f>SUM(D9)</f>
        <v>0</v>
      </c>
    </row>
    <row r="9" spans="1:4" ht="16.5" hidden="1" customHeight="1" x14ac:dyDescent="0.45">
      <c r="A9" s="16"/>
      <c r="B9" s="16"/>
      <c r="C9" s="64"/>
      <c r="D9" s="64">
        <v>0</v>
      </c>
    </row>
    <row r="10" spans="1:4" ht="16.5" customHeight="1" x14ac:dyDescent="0.45">
      <c r="A10" s="32" t="s">
        <v>193</v>
      </c>
      <c r="B10" s="63"/>
      <c r="C10" s="67">
        <f ca="1">SUM(C11:C12)</f>
        <v>314663492</v>
      </c>
      <c r="D10" s="67">
        <f ca="1">SUM(D11:D12)</f>
        <v>0</v>
      </c>
    </row>
    <row r="11" spans="1:4" ht="16.5" customHeight="1" x14ac:dyDescent="0.45">
      <c r="A11" s="16" t="s">
        <v>198</v>
      </c>
      <c r="B11" s="16"/>
      <c r="C11" s="64">
        <f ca="1">SUMIF($A$7:$D$9,$A11,C$7:C$9)</f>
        <v>314663492</v>
      </c>
      <c r="D11" s="64">
        <f t="shared" ref="D11:D12" ca="1" si="0">SUMIF($A$7:$D$9,$A11,D$7:D$9)</f>
        <v>0</v>
      </c>
    </row>
    <row r="12" spans="1:4" ht="16.5" hidden="1" customHeight="1" x14ac:dyDescent="0.45">
      <c r="A12" s="16"/>
      <c r="B12" s="16"/>
      <c r="C12" s="64">
        <f t="shared" ref="C12" ca="1" si="1">SUMIF($A$7:$D$9,$A12,C$7:C$9)</f>
        <v>0</v>
      </c>
      <c r="D12" s="64">
        <f t="shared" ca="1" si="0"/>
        <v>0</v>
      </c>
    </row>
    <row r="13" spans="1:4" ht="16.5" customHeight="1" x14ac:dyDescent="0.45">
      <c r="A13" s="69"/>
      <c r="B13" s="69"/>
      <c r="C13" s="66"/>
      <c r="D13" s="66"/>
    </row>
    <row r="14" spans="1:4" x14ac:dyDescent="0.45">
      <c r="C14" s="65"/>
      <c r="D14" s="85"/>
    </row>
    <row r="15" spans="1:4" x14ac:dyDescent="0.45">
      <c r="C15" s="65"/>
      <c r="D15" s="65"/>
    </row>
  </sheetData>
  <phoneticPr fontId="3"/>
  <pageMargins left="0.70866141732283472" right="0.70866141732283472" top="0.74803149606299213" bottom="0.74803149606299213" header="0.31496062992125984" footer="0.31496062992125984"/>
  <pageSetup paperSize="9" scale="7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7B404-73C8-4C8F-9326-3E869DF56660}">
  <sheetPr>
    <tabColor theme="9" tint="0.39997558519241921"/>
    <pageSetUpPr fitToPage="1"/>
  </sheetPr>
  <dimension ref="A1:E24"/>
  <sheetViews>
    <sheetView view="pageBreakPreview" zoomScale="85" zoomScaleNormal="100" zoomScaleSheetLayoutView="85" workbookViewId="0"/>
  </sheetViews>
  <sheetFormatPr defaultColWidth="8.8984375" defaultRowHeight="13.5" customHeight="1" x14ac:dyDescent="0.4"/>
  <cols>
    <col min="1" max="1" width="28.5" style="36" customWidth="1"/>
    <col min="2" max="2" width="44.8984375" style="36" customWidth="1"/>
    <col min="3" max="3" width="35.19921875" style="36" customWidth="1"/>
    <col min="4" max="4" width="19.8984375" style="87" customWidth="1"/>
    <col min="5" max="5" width="34.69921875" style="36" customWidth="1"/>
    <col min="6" max="6" width="13.5" style="36" bestFit="1" customWidth="1"/>
    <col min="7" max="7" width="12.69921875" style="36" customWidth="1"/>
    <col min="8" max="16384" width="8.8984375" style="36"/>
  </cols>
  <sheetData>
    <row r="1" spans="1:5" ht="28.8" x14ac:dyDescent="0.7">
      <c r="A1" s="86" t="s">
        <v>199</v>
      </c>
    </row>
    <row r="2" spans="1:5" ht="18.75" customHeight="1" x14ac:dyDescent="0.45">
      <c r="A2" s="110" t="str">
        <f>"自治体名："&amp;'附属明細書　目次'!$A$1</f>
        <v>自治体名：石岡市</v>
      </c>
    </row>
    <row r="3" spans="1:5" ht="18.75" customHeight="1" x14ac:dyDescent="0.45">
      <c r="A3" s="8" t="s">
        <v>245</v>
      </c>
    </row>
    <row r="4" spans="1:5" ht="9" customHeight="1" x14ac:dyDescent="0.45">
      <c r="A4" s="37"/>
    </row>
    <row r="5" spans="1:5" ht="18" x14ac:dyDescent="0.45">
      <c r="E5" s="39" t="s">
        <v>59</v>
      </c>
    </row>
    <row r="6" spans="1:5" ht="24.75" customHeight="1" x14ac:dyDescent="0.4">
      <c r="A6" s="40" t="s">
        <v>23</v>
      </c>
      <c r="B6" s="40" t="s">
        <v>200</v>
      </c>
      <c r="C6" s="40" t="s">
        <v>201</v>
      </c>
      <c r="D6" s="88" t="s">
        <v>202</v>
      </c>
      <c r="E6" s="40" t="s">
        <v>203</v>
      </c>
    </row>
    <row r="7" spans="1:5" ht="15.75" customHeight="1" x14ac:dyDescent="0.4">
      <c r="A7" s="246" t="s">
        <v>204</v>
      </c>
      <c r="B7" s="48"/>
      <c r="C7" s="48"/>
      <c r="D7" s="22"/>
      <c r="E7" s="48"/>
    </row>
    <row r="8" spans="1:5" ht="15.75" customHeight="1" x14ac:dyDescent="0.4">
      <c r="A8" s="247"/>
      <c r="B8" s="42" t="s">
        <v>205</v>
      </c>
      <c r="C8" s="89"/>
      <c r="D8" s="90">
        <f>SUM(D7:D7)</f>
        <v>0</v>
      </c>
      <c r="E8" s="89"/>
    </row>
    <row r="9" spans="1:5" ht="17.25" customHeight="1" x14ac:dyDescent="0.4">
      <c r="A9" s="248" t="s">
        <v>206</v>
      </c>
      <c r="B9" s="43" t="s">
        <v>68</v>
      </c>
      <c r="C9" s="91"/>
      <c r="D9" s="92">
        <f>SUM(D10:D14)</f>
        <v>0</v>
      </c>
      <c r="E9" s="91"/>
    </row>
    <row r="10" spans="1:5" ht="17.25" customHeight="1" x14ac:dyDescent="0.4">
      <c r="A10" s="244"/>
      <c r="B10" s="93"/>
      <c r="C10" s="94"/>
      <c r="D10" s="90"/>
      <c r="E10" s="95"/>
    </row>
    <row r="11" spans="1:5" ht="17.25" customHeight="1" x14ac:dyDescent="0.4">
      <c r="A11" s="244"/>
      <c r="B11" s="93"/>
      <c r="C11" s="94"/>
      <c r="D11" s="90"/>
      <c r="E11" s="95"/>
    </row>
    <row r="12" spans="1:5" ht="17.25" customHeight="1" x14ac:dyDescent="0.4">
      <c r="A12" s="244"/>
      <c r="B12" s="93"/>
      <c r="C12" s="94"/>
      <c r="D12" s="90"/>
      <c r="E12" s="95"/>
    </row>
    <row r="13" spans="1:5" ht="17.25" customHeight="1" x14ac:dyDescent="0.4">
      <c r="A13" s="244"/>
      <c r="B13" s="93"/>
      <c r="C13" s="94"/>
      <c r="D13" s="90"/>
      <c r="E13" s="95"/>
    </row>
    <row r="14" spans="1:5" ht="17.25" customHeight="1" x14ac:dyDescent="0.4">
      <c r="A14" s="244"/>
      <c r="B14" s="93"/>
      <c r="C14" s="94"/>
      <c r="D14" s="90"/>
      <c r="E14" s="95"/>
    </row>
    <row r="15" spans="1:5" ht="17.25" customHeight="1" x14ac:dyDescent="0.4">
      <c r="A15" s="244"/>
      <c r="B15" s="43" t="s">
        <v>296</v>
      </c>
      <c r="C15" s="91"/>
      <c r="D15" s="92">
        <f>SUM(D16:D17)</f>
        <v>0</v>
      </c>
      <c r="E15" s="91"/>
    </row>
    <row r="16" spans="1:5" ht="17.25" customHeight="1" x14ac:dyDescent="0.4">
      <c r="A16" s="244"/>
      <c r="B16" s="94"/>
      <c r="C16" s="94"/>
      <c r="D16" s="90"/>
      <c r="E16" s="95"/>
    </row>
    <row r="17" spans="1:5" ht="17.25" customHeight="1" x14ac:dyDescent="0.4">
      <c r="A17" s="244"/>
      <c r="B17" s="94"/>
      <c r="C17" s="94"/>
      <c r="D17" s="90"/>
      <c r="E17" s="95"/>
    </row>
    <row r="18" spans="1:5" ht="17.25" customHeight="1" x14ac:dyDescent="0.4">
      <c r="A18" s="244"/>
      <c r="B18" s="43"/>
      <c r="C18" s="91"/>
      <c r="D18" s="92">
        <f>SUM(D19:D20)</f>
        <v>0</v>
      </c>
      <c r="E18" s="91"/>
    </row>
    <row r="19" spans="1:5" ht="17.25" customHeight="1" x14ac:dyDescent="0.4">
      <c r="A19" s="244"/>
      <c r="B19" s="94"/>
      <c r="C19" s="94"/>
      <c r="D19" s="90"/>
      <c r="E19" s="95"/>
    </row>
    <row r="20" spans="1:5" ht="17.25" customHeight="1" x14ac:dyDescent="0.4">
      <c r="A20" s="244"/>
      <c r="B20" s="94"/>
      <c r="C20" s="94"/>
      <c r="D20" s="90"/>
      <c r="E20" s="95"/>
    </row>
    <row r="21" spans="1:5" ht="17.25" customHeight="1" x14ac:dyDescent="0.4">
      <c r="A21" s="244"/>
      <c r="B21" s="94"/>
      <c r="C21" s="94"/>
      <c r="D21" s="90"/>
      <c r="E21" s="95"/>
    </row>
    <row r="22" spans="1:5" ht="15.75" customHeight="1" x14ac:dyDescent="0.4">
      <c r="A22" s="245"/>
      <c r="B22" s="42" t="s">
        <v>205</v>
      </c>
      <c r="C22" s="89"/>
      <c r="D22" s="90">
        <f>+D9+D15+D18</f>
        <v>0</v>
      </c>
      <c r="E22" s="89"/>
    </row>
    <row r="23" spans="1:5" ht="18" customHeight="1" x14ac:dyDescent="0.4">
      <c r="A23" s="50" t="s">
        <v>171</v>
      </c>
      <c r="B23" s="96"/>
      <c r="C23" s="96"/>
      <c r="D23" s="97">
        <f>+D22</f>
        <v>0</v>
      </c>
      <c r="E23" s="96"/>
    </row>
    <row r="24" spans="1:5" ht="13.5" customHeight="1" x14ac:dyDescent="0.4">
      <c r="B24" s="98"/>
      <c r="C24" s="98"/>
      <c r="D24" s="99"/>
    </row>
  </sheetData>
  <mergeCells count="3">
    <mergeCell ref="A15:A22"/>
    <mergeCell ref="A7:A8"/>
    <mergeCell ref="A9:A14"/>
  </mergeCells>
  <phoneticPr fontId="3"/>
  <pageMargins left="0.70866141732283472" right="0.70866141732283472" top="0.74803149606299213" bottom="0.74803149606299213" header="0.31496062992125984" footer="0.31496062992125984"/>
  <pageSetup paperSize="9" scale="73"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D836C-0E7F-4059-8AA3-0B129B6B653F}">
  <dimension ref="A1:F80"/>
  <sheetViews>
    <sheetView zoomScaleNormal="100" workbookViewId="0"/>
  </sheetViews>
  <sheetFormatPr defaultColWidth="8.8984375" defaultRowHeight="15" x14ac:dyDescent="0.4"/>
  <cols>
    <col min="1" max="1" width="26.5" style="36" customWidth="1"/>
    <col min="2" max="3" width="24.69921875" style="36" customWidth="1"/>
    <col min="4" max="4" width="38.19921875" style="36" customWidth="1"/>
    <col min="5" max="5" width="24.69921875" style="36" customWidth="1"/>
    <col min="6" max="6" width="13.69921875" style="36" bestFit="1" customWidth="1"/>
    <col min="7" max="7" width="14.5" style="36" customWidth="1"/>
    <col min="8" max="8" width="9.19921875" style="36" customWidth="1"/>
    <col min="9" max="9" width="8.8984375" style="36"/>
    <col min="10" max="10" width="9.5" style="36" bestFit="1" customWidth="1"/>
    <col min="11" max="11" width="10.5" style="36" bestFit="1" customWidth="1"/>
    <col min="12" max="16384" width="8.8984375" style="36"/>
  </cols>
  <sheetData>
    <row r="1" spans="1:6" ht="28.8" x14ac:dyDescent="0.7">
      <c r="A1" s="86" t="s">
        <v>207</v>
      </c>
    </row>
    <row r="2" spans="1:6" ht="18" x14ac:dyDescent="0.45">
      <c r="A2" s="110" t="str">
        <f>"自治体名："&amp;'附属明細書　目次'!$A$1</f>
        <v>自治体名：石岡市</v>
      </c>
    </row>
    <row r="3" spans="1:6" ht="18" x14ac:dyDescent="0.45">
      <c r="A3" s="8" t="s">
        <v>245</v>
      </c>
    </row>
    <row r="4" spans="1:6" ht="18" x14ac:dyDescent="0.45">
      <c r="E4" s="39" t="s">
        <v>59</v>
      </c>
    </row>
    <row r="5" spans="1:6" ht="22.5" customHeight="1" x14ac:dyDescent="0.4">
      <c r="A5" s="40" t="s">
        <v>208</v>
      </c>
      <c r="B5" s="40" t="s">
        <v>23</v>
      </c>
      <c r="C5" s="249" t="s">
        <v>209</v>
      </c>
      <c r="D5" s="249"/>
      <c r="E5" s="40" t="s">
        <v>202</v>
      </c>
    </row>
    <row r="6" spans="1:6" ht="16.5" customHeight="1" x14ac:dyDescent="0.4">
      <c r="A6" s="247" t="s">
        <v>210</v>
      </c>
      <c r="B6" s="250" t="s">
        <v>211</v>
      </c>
      <c r="C6" s="251"/>
      <c r="D6" s="252"/>
      <c r="E6" s="44">
        <f>E22+E32</f>
        <v>31441425165</v>
      </c>
    </row>
    <row r="7" spans="1:6" ht="16.5" customHeight="1" x14ac:dyDescent="0.4">
      <c r="A7" s="247"/>
      <c r="B7" s="247" t="s">
        <v>212</v>
      </c>
      <c r="C7" s="253" t="s">
        <v>298</v>
      </c>
      <c r="D7" s="254"/>
      <c r="E7" s="25">
        <v>10156078231</v>
      </c>
    </row>
    <row r="8" spans="1:6" ht="16.5" customHeight="1" x14ac:dyDescent="0.4">
      <c r="A8" s="247"/>
      <c r="B8" s="247"/>
      <c r="C8" s="253" t="s">
        <v>299</v>
      </c>
      <c r="D8" s="254"/>
      <c r="E8" s="25">
        <v>439717000</v>
      </c>
    </row>
    <row r="9" spans="1:6" ht="16.5" customHeight="1" x14ac:dyDescent="0.4">
      <c r="A9" s="247"/>
      <c r="B9" s="247"/>
      <c r="C9" s="253" t="s">
        <v>300</v>
      </c>
      <c r="D9" s="254"/>
      <c r="E9" s="25">
        <v>2669000</v>
      </c>
    </row>
    <row r="10" spans="1:6" ht="16.5" customHeight="1" x14ac:dyDescent="0.4">
      <c r="A10" s="247"/>
      <c r="B10" s="247"/>
      <c r="C10" s="253" t="s">
        <v>301</v>
      </c>
      <c r="D10" s="254"/>
      <c r="E10" s="25">
        <v>50668000</v>
      </c>
    </row>
    <row r="11" spans="1:6" ht="16.5" customHeight="1" x14ac:dyDescent="0.4">
      <c r="A11" s="247"/>
      <c r="B11" s="247"/>
      <c r="C11" s="253" t="s">
        <v>302</v>
      </c>
      <c r="D11" s="254"/>
      <c r="E11" s="25">
        <v>56499000</v>
      </c>
    </row>
    <row r="12" spans="1:6" ht="16.5" customHeight="1" x14ac:dyDescent="0.4">
      <c r="A12" s="247"/>
      <c r="B12" s="247"/>
      <c r="C12" s="253" t="s">
        <v>303</v>
      </c>
      <c r="D12" s="254"/>
      <c r="E12" s="25">
        <v>167705000</v>
      </c>
    </row>
    <row r="13" spans="1:6" ht="16.5" customHeight="1" x14ac:dyDescent="0.4">
      <c r="A13" s="247"/>
      <c r="B13" s="247"/>
      <c r="C13" s="253" t="s">
        <v>304</v>
      </c>
      <c r="D13" s="254"/>
      <c r="E13" s="25">
        <v>1722614000</v>
      </c>
    </row>
    <row r="14" spans="1:6" ht="16.5" customHeight="1" x14ac:dyDescent="0.4">
      <c r="A14" s="247"/>
      <c r="B14" s="247"/>
      <c r="C14" s="253" t="s">
        <v>305</v>
      </c>
      <c r="D14" s="254"/>
      <c r="E14" s="25">
        <v>70653905</v>
      </c>
      <c r="F14" s="100"/>
    </row>
    <row r="15" spans="1:6" ht="16.5" customHeight="1" x14ac:dyDescent="0.4">
      <c r="A15" s="247"/>
      <c r="B15" s="247"/>
      <c r="C15" s="253" t="s">
        <v>306</v>
      </c>
      <c r="D15" s="254"/>
      <c r="E15" s="25">
        <v>48391014</v>
      </c>
    </row>
    <row r="16" spans="1:6" ht="16.5" customHeight="1" x14ac:dyDescent="0.4">
      <c r="A16" s="247"/>
      <c r="B16" s="247"/>
      <c r="C16" s="253" t="s">
        <v>307</v>
      </c>
      <c r="D16" s="254"/>
      <c r="E16" s="25">
        <v>59364000</v>
      </c>
    </row>
    <row r="17" spans="1:5" ht="16.5" customHeight="1" x14ac:dyDescent="0.4">
      <c r="A17" s="247"/>
      <c r="B17" s="247"/>
      <c r="C17" s="253" t="s">
        <v>308</v>
      </c>
      <c r="D17" s="254"/>
      <c r="E17" s="25">
        <v>7233896000</v>
      </c>
    </row>
    <row r="18" spans="1:5" ht="16.5" customHeight="1" x14ac:dyDescent="0.4">
      <c r="A18" s="247"/>
      <c r="B18" s="247"/>
      <c r="C18" s="253" t="s">
        <v>309</v>
      </c>
      <c r="D18" s="254"/>
      <c r="E18" s="25">
        <v>8196000</v>
      </c>
    </row>
    <row r="19" spans="1:5" ht="16.5" customHeight="1" x14ac:dyDescent="0.4">
      <c r="A19" s="247"/>
      <c r="B19" s="247"/>
      <c r="C19" s="253" t="s">
        <v>310</v>
      </c>
      <c r="D19" s="254"/>
      <c r="E19" s="25">
        <v>155037075</v>
      </c>
    </row>
    <row r="20" spans="1:5" ht="16.5" customHeight="1" x14ac:dyDescent="0.4">
      <c r="A20" s="247"/>
      <c r="B20" s="247"/>
      <c r="C20" s="253" t="s">
        <v>311</v>
      </c>
      <c r="D20" s="254"/>
      <c r="E20" s="25">
        <v>108260454</v>
      </c>
    </row>
    <row r="21" spans="1:5" ht="16.5" customHeight="1" x14ac:dyDescent="0.4">
      <c r="A21" s="247"/>
      <c r="B21" s="247"/>
      <c r="C21" s="253" t="s">
        <v>312</v>
      </c>
      <c r="D21" s="254"/>
      <c r="E21" s="25">
        <v>28494980</v>
      </c>
    </row>
    <row r="22" spans="1:5" ht="16.5" customHeight="1" x14ac:dyDescent="0.4">
      <c r="A22" s="247"/>
      <c r="B22" s="247"/>
      <c r="C22" s="247" t="s">
        <v>113</v>
      </c>
      <c r="D22" s="255"/>
      <c r="E22" s="22">
        <f>SUM(E7:E21)</f>
        <v>20308243659</v>
      </c>
    </row>
    <row r="23" spans="1:5" ht="16.5" customHeight="1" x14ac:dyDescent="0.4">
      <c r="A23" s="247"/>
      <c r="B23" s="247" t="s">
        <v>214</v>
      </c>
      <c r="C23" s="246" t="s">
        <v>215</v>
      </c>
      <c r="D23" s="41" t="s">
        <v>216</v>
      </c>
      <c r="E23" s="90">
        <v>2398607000</v>
      </c>
    </row>
    <row r="24" spans="1:5" ht="16.5" customHeight="1" x14ac:dyDescent="0.4">
      <c r="A24" s="247"/>
      <c r="B24" s="247"/>
      <c r="C24" s="247"/>
      <c r="D24" s="41" t="s">
        <v>217</v>
      </c>
      <c r="E24" s="90">
        <v>6116000</v>
      </c>
    </row>
    <row r="25" spans="1:5" ht="16.5" customHeight="1" x14ac:dyDescent="0.4">
      <c r="A25" s="247"/>
      <c r="B25" s="247"/>
      <c r="C25" s="247"/>
      <c r="D25" s="42" t="s">
        <v>205</v>
      </c>
      <c r="E25" s="22">
        <f>SUM(E23:E24)</f>
        <v>2404723000</v>
      </c>
    </row>
    <row r="26" spans="1:5" ht="16.5" customHeight="1" x14ac:dyDescent="0.4">
      <c r="A26" s="247"/>
      <c r="B26" s="247"/>
      <c r="C26" s="246" t="s">
        <v>218</v>
      </c>
      <c r="D26" s="41" t="s">
        <v>216</v>
      </c>
      <c r="E26" s="90">
        <v>6364778673</v>
      </c>
    </row>
    <row r="27" spans="1:5" ht="16.5" customHeight="1" x14ac:dyDescent="0.4">
      <c r="A27" s="247"/>
      <c r="B27" s="247"/>
      <c r="C27" s="247"/>
      <c r="D27" s="41" t="s">
        <v>217</v>
      </c>
      <c r="E27" s="90">
        <v>2363679833</v>
      </c>
    </row>
    <row r="28" spans="1:5" ht="16.5" customHeight="1" x14ac:dyDescent="0.4">
      <c r="A28" s="247"/>
      <c r="B28" s="247"/>
      <c r="C28" s="247"/>
      <c r="D28" s="42" t="s">
        <v>205</v>
      </c>
      <c r="E28" s="22">
        <f>SUM(E26:E27)</f>
        <v>8728458506</v>
      </c>
    </row>
    <row r="29" spans="1:5" ht="16.5" hidden="1" customHeight="1" x14ac:dyDescent="0.4">
      <c r="A29" s="247"/>
      <c r="B29" s="247"/>
      <c r="C29" s="246" t="s">
        <v>219</v>
      </c>
      <c r="D29" s="41" t="s">
        <v>216</v>
      </c>
      <c r="E29" s="90">
        <v>0</v>
      </c>
    </row>
    <row r="30" spans="1:5" ht="16.5" hidden="1" customHeight="1" x14ac:dyDescent="0.4">
      <c r="A30" s="247"/>
      <c r="B30" s="247"/>
      <c r="C30" s="247"/>
      <c r="D30" s="41" t="s">
        <v>217</v>
      </c>
      <c r="E30" s="90">
        <v>0</v>
      </c>
    </row>
    <row r="31" spans="1:5" ht="16.5" hidden="1" customHeight="1" x14ac:dyDescent="0.4">
      <c r="A31" s="247"/>
      <c r="B31" s="247"/>
      <c r="C31" s="247"/>
      <c r="D31" s="42" t="s">
        <v>205</v>
      </c>
      <c r="E31" s="22">
        <f>SUM(E29:E30)</f>
        <v>0</v>
      </c>
    </row>
    <row r="32" spans="1:5" ht="16.5" customHeight="1" x14ac:dyDescent="0.4">
      <c r="A32" s="247"/>
      <c r="B32" s="255"/>
      <c r="C32" s="256" t="s">
        <v>113</v>
      </c>
      <c r="D32" s="257"/>
      <c r="E32" s="22">
        <f>E25+E28+E31</f>
        <v>11133181506</v>
      </c>
    </row>
    <row r="33" spans="1:5" ht="16.5" hidden="1" customHeight="1" x14ac:dyDescent="0.4">
      <c r="A33" s="260" t="s">
        <v>220</v>
      </c>
      <c r="B33" s="250"/>
      <c r="C33" s="251"/>
      <c r="D33" s="252"/>
      <c r="E33" s="44">
        <f>E35+E42</f>
        <v>0</v>
      </c>
    </row>
    <row r="34" spans="1:5" ht="16.5" hidden="1" customHeight="1" x14ac:dyDescent="0.4">
      <c r="A34" s="261"/>
      <c r="B34" s="247" t="s">
        <v>212</v>
      </c>
      <c r="C34" s="258" t="s">
        <v>213</v>
      </c>
      <c r="D34" s="259"/>
      <c r="E34" s="22"/>
    </row>
    <row r="35" spans="1:5" ht="16.5" hidden="1" customHeight="1" x14ac:dyDescent="0.4">
      <c r="A35" s="261"/>
      <c r="B35" s="247"/>
      <c r="C35" s="256" t="s">
        <v>113</v>
      </c>
      <c r="D35" s="257"/>
      <c r="E35" s="22">
        <f>SUM(E34:E34)</f>
        <v>0</v>
      </c>
    </row>
    <row r="36" spans="1:5" ht="16.5" hidden="1" customHeight="1" x14ac:dyDescent="0.4">
      <c r="A36" s="261"/>
      <c r="B36" s="247" t="s">
        <v>214</v>
      </c>
      <c r="C36" s="246" t="s">
        <v>215</v>
      </c>
      <c r="D36" s="41" t="s">
        <v>216</v>
      </c>
      <c r="E36" s="90"/>
    </row>
    <row r="37" spans="1:5" ht="16.5" hidden="1" customHeight="1" x14ac:dyDescent="0.4">
      <c r="A37" s="261"/>
      <c r="B37" s="247"/>
      <c r="C37" s="247"/>
      <c r="D37" s="41" t="s">
        <v>217</v>
      </c>
      <c r="E37" s="90"/>
    </row>
    <row r="38" spans="1:5" ht="16.5" hidden="1" customHeight="1" x14ac:dyDescent="0.4">
      <c r="A38" s="261"/>
      <c r="B38" s="247"/>
      <c r="C38" s="247"/>
      <c r="D38" s="42" t="s">
        <v>205</v>
      </c>
      <c r="E38" s="22">
        <f>SUM(E36:E37)</f>
        <v>0</v>
      </c>
    </row>
    <row r="39" spans="1:5" ht="16.5" hidden="1" customHeight="1" x14ac:dyDescent="0.4">
      <c r="A39" s="261"/>
      <c r="B39" s="247"/>
      <c r="C39" s="246" t="s">
        <v>221</v>
      </c>
      <c r="D39" s="41" t="s">
        <v>216</v>
      </c>
      <c r="E39" s="90"/>
    </row>
    <row r="40" spans="1:5" ht="16.5" hidden="1" customHeight="1" x14ac:dyDescent="0.4">
      <c r="A40" s="261"/>
      <c r="B40" s="247"/>
      <c r="C40" s="247"/>
      <c r="D40" s="41" t="s">
        <v>217</v>
      </c>
      <c r="E40" s="90"/>
    </row>
    <row r="41" spans="1:5" ht="16.5" hidden="1" customHeight="1" x14ac:dyDescent="0.4">
      <c r="A41" s="261"/>
      <c r="B41" s="247"/>
      <c r="C41" s="247"/>
      <c r="D41" s="42" t="s">
        <v>205</v>
      </c>
      <c r="E41" s="22">
        <f>SUM(E39:E40)</f>
        <v>0</v>
      </c>
    </row>
    <row r="42" spans="1:5" ht="16.5" hidden="1" customHeight="1" x14ac:dyDescent="0.4">
      <c r="A42" s="261"/>
      <c r="B42" s="255"/>
      <c r="C42" s="256" t="s">
        <v>113</v>
      </c>
      <c r="D42" s="257"/>
      <c r="E42" s="22">
        <f>E38+E41</f>
        <v>0</v>
      </c>
    </row>
    <row r="43" spans="1:5" ht="16.5" hidden="1" customHeight="1" x14ac:dyDescent="0.4">
      <c r="A43" s="261"/>
      <c r="B43" s="250"/>
      <c r="C43" s="251"/>
      <c r="D43" s="252"/>
      <c r="E43" s="44">
        <f>E45+E52</f>
        <v>0</v>
      </c>
    </row>
    <row r="44" spans="1:5" ht="16.5" hidden="1" customHeight="1" x14ac:dyDescent="0.4">
      <c r="A44" s="261"/>
      <c r="B44" s="247" t="s">
        <v>212</v>
      </c>
      <c r="C44" s="258" t="s">
        <v>213</v>
      </c>
      <c r="D44" s="259"/>
      <c r="E44" s="22"/>
    </row>
    <row r="45" spans="1:5" ht="16.5" hidden="1" customHeight="1" x14ac:dyDescent="0.4">
      <c r="A45" s="261"/>
      <c r="B45" s="247"/>
      <c r="C45" s="256" t="s">
        <v>113</v>
      </c>
      <c r="D45" s="257"/>
      <c r="E45" s="22">
        <f>SUM(E44:E44)</f>
        <v>0</v>
      </c>
    </row>
    <row r="46" spans="1:5" ht="16.5" hidden="1" customHeight="1" x14ac:dyDescent="0.4">
      <c r="A46" s="261"/>
      <c r="B46" s="247" t="s">
        <v>214</v>
      </c>
      <c r="C46" s="246" t="s">
        <v>215</v>
      </c>
      <c r="D46" s="41" t="s">
        <v>216</v>
      </c>
      <c r="E46" s="263">
        <v>0</v>
      </c>
    </row>
    <row r="47" spans="1:5" ht="16.5" hidden="1" customHeight="1" x14ac:dyDescent="0.4">
      <c r="A47" s="261"/>
      <c r="B47" s="247"/>
      <c r="C47" s="247"/>
      <c r="D47" s="41" t="s">
        <v>217</v>
      </c>
      <c r="E47" s="264"/>
    </row>
    <row r="48" spans="1:5" ht="16.5" hidden="1" customHeight="1" x14ac:dyDescent="0.4">
      <c r="A48" s="261"/>
      <c r="B48" s="247"/>
      <c r="C48" s="247"/>
      <c r="D48" s="42" t="s">
        <v>205</v>
      </c>
      <c r="E48" s="22">
        <f>SUM(E46:E47)</f>
        <v>0</v>
      </c>
    </row>
    <row r="49" spans="1:5" ht="16.5" hidden="1" customHeight="1" x14ac:dyDescent="0.4">
      <c r="A49" s="261"/>
      <c r="B49" s="247"/>
      <c r="C49" s="246" t="s">
        <v>221</v>
      </c>
      <c r="D49" s="41" t="s">
        <v>216</v>
      </c>
      <c r="E49" s="263">
        <v>0</v>
      </c>
    </row>
    <row r="50" spans="1:5" ht="16.5" hidden="1" customHeight="1" x14ac:dyDescent="0.4">
      <c r="A50" s="261"/>
      <c r="B50" s="247"/>
      <c r="C50" s="247"/>
      <c r="D50" s="41" t="s">
        <v>217</v>
      </c>
      <c r="E50" s="264"/>
    </row>
    <row r="51" spans="1:5" ht="16.5" hidden="1" customHeight="1" x14ac:dyDescent="0.4">
      <c r="A51" s="261"/>
      <c r="B51" s="247"/>
      <c r="C51" s="247"/>
      <c r="D51" s="42" t="s">
        <v>205</v>
      </c>
      <c r="E51" s="22">
        <f>SUM(E49:E50)</f>
        <v>0</v>
      </c>
    </row>
    <row r="52" spans="1:5" ht="16.5" hidden="1" customHeight="1" x14ac:dyDescent="0.4">
      <c r="A52" s="261"/>
      <c r="B52" s="255"/>
      <c r="C52" s="256" t="s">
        <v>113</v>
      </c>
      <c r="D52" s="257"/>
      <c r="E52" s="22">
        <f>E48+E51</f>
        <v>0</v>
      </c>
    </row>
    <row r="53" spans="1:5" ht="16.5" hidden="1" customHeight="1" x14ac:dyDescent="0.4">
      <c r="A53" s="261"/>
      <c r="B53" s="250" t="s">
        <v>222</v>
      </c>
      <c r="C53" s="251"/>
      <c r="D53" s="252"/>
      <c r="E53" s="44">
        <f>E55+E67</f>
        <v>0</v>
      </c>
    </row>
    <row r="54" spans="1:5" ht="16.5" hidden="1" customHeight="1" x14ac:dyDescent="0.4">
      <c r="A54" s="261"/>
      <c r="B54" s="247" t="s">
        <v>212</v>
      </c>
      <c r="C54" s="258" t="s">
        <v>223</v>
      </c>
      <c r="D54" s="259"/>
      <c r="E54" s="22"/>
    </row>
    <row r="55" spans="1:5" ht="16.5" hidden="1" customHeight="1" x14ac:dyDescent="0.4">
      <c r="A55" s="261"/>
      <c r="B55" s="247"/>
      <c r="C55" s="256" t="s">
        <v>113</v>
      </c>
      <c r="D55" s="257"/>
      <c r="E55" s="22">
        <f>SUM(E54:E54)</f>
        <v>0</v>
      </c>
    </row>
    <row r="56" spans="1:5" ht="16.5" hidden="1" customHeight="1" x14ac:dyDescent="0.4">
      <c r="A56" s="261"/>
      <c r="B56" s="247" t="s">
        <v>214</v>
      </c>
      <c r="C56" s="246" t="s">
        <v>215</v>
      </c>
      <c r="D56" s="41" t="s">
        <v>216</v>
      </c>
      <c r="E56" s="263">
        <v>0</v>
      </c>
    </row>
    <row r="57" spans="1:5" ht="16.5" hidden="1" customHeight="1" x14ac:dyDescent="0.4">
      <c r="A57" s="261"/>
      <c r="B57" s="247"/>
      <c r="C57" s="247"/>
      <c r="D57" s="41" t="s">
        <v>217</v>
      </c>
      <c r="E57" s="264"/>
    </row>
    <row r="58" spans="1:5" ht="16.5" hidden="1" customHeight="1" x14ac:dyDescent="0.4">
      <c r="A58" s="261"/>
      <c r="B58" s="247"/>
      <c r="C58" s="247"/>
      <c r="D58" s="42" t="s">
        <v>205</v>
      </c>
      <c r="E58" s="22">
        <f>SUM(E56:E57)</f>
        <v>0</v>
      </c>
    </row>
    <row r="59" spans="1:5" ht="16.5" hidden="1" customHeight="1" x14ac:dyDescent="0.4">
      <c r="A59" s="261"/>
      <c r="B59" s="247"/>
      <c r="C59" s="246" t="s">
        <v>221</v>
      </c>
      <c r="D59" s="41" t="s">
        <v>216</v>
      </c>
      <c r="E59" s="263">
        <v>0</v>
      </c>
    </row>
    <row r="60" spans="1:5" ht="16.5" hidden="1" customHeight="1" x14ac:dyDescent="0.4">
      <c r="A60" s="261"/>
      <c r="B60" s="247"/>
      <c r="C60" s="247"/>
      <c r="D60" s="41" t="s">
        <v>217</v>
      </c>
      <c r="E60" s="264"/>
    </row>
    <row r="61" spans="1:5" ht="16.5" hidden="1" customHeight="1" x14ac:dyDescent="0.4">
      <c r="A61" s="261"/>
      <c r="B61" s="247"/>
      <c r="C61" s="247"/>
      <c r="D61" s="42" t="s">
        <v>205</v>
      </c>
      <c r="E61" s="22">
        <f>SUM(E59:E60)</f>
        <v>0</v>
      </c>
    </row>
    <row r="62" spans="1:5" ht="16.5" hidden="1" customHeight="1" x14ac:dyDescent="0.4">
      <c r="A62" s="261"/>
      <c r="B62" s="247"/>
      <c r="C62" s="246" t="s">
        <v>219</v>
      </c>
      <c r="D62" s="41" t="s">
        <v>216</v>
      </c>
      <c r="E62" s="265">
        <v>0</v>
      </c>
    </row>
    <row r="63" spans="1:5" ht="16.5" hidden="1" customHeight="1" x14ac:dyDescent="0.4">
      <c r="A63" s="261"/>
      <c r="B63" s="247"/>
      <c r="C63" s="247"/>
      <c r="D63" s="41" t="s">
        <v>217</v>
      </c>
      <c r="E63" s="266"/>
    </row>
    <row r="64" spans="1:5" ht="16.5" hidden="1" customHeight="1" x14ac:dyDescent="0.4">
      <c r="A64" s="261"/>
      <c r="B64" s="247"/>
      <c r="C64" s="247"/>
      <c r="D64" s="41"/>
      <c r="E64" s="22"/>
    </row>
    <row r="65" spans="1:5" ht="16.5" hidden="1" customHeight="1" x14ac:dyDescent="0.4">
      <c r="A65" s="261"/>
      <c r="B65" s="247"/>
      <c r="C65" s="247"/>
      <c r="D65" s="41"/>
      <c r="E65" s="22"/>
    </row>
    <row r="66" spans="1:5" ht="16.5" hidden="1" customHeight="1" x14ac:dyDescent="0.4">
      <c r="A66" s="261"/>
      <c r="B66" s="247"/>
      <c r="C66" s="247"/>
      <c r="D66" s="42" t="s">
        <v>205</v>
      </c>
      <c r="E66" s="22">
        <f>SUM(E62:E65)</f>
        <v>0</v>
      </c>
    </row>
    <row r="67" spans="1:5" ht="16.5" hidden="1" customHeight="1" x14ac:dyDescent="0.4">
      <c r="A67" s="261"/>
      <c r="B67" s="255"/>
      <c r="C67" s="256" t="s">
        <v>113</v>
      </c>
      <c r="D67" s="257"/>
      <c r="E67" s="22">
        <f>E58+E61+E66</f>
        <v>0</v>
      </c>
    </row>
    <row r="68" spans="1:5" ht="16.5" customHeight="1" x14ac:dyDescent="0.4">
      <c r="A68" s="261"/>
      <c r="B68" s="267" t="s">
        <v>224</v>
      </c>
      <c r="C68" s="268"/>
      <c r="D68" s="269"/>
      <c r="E68" s="101">
        <f>E70+E80</f>
        <v>31441425165</v>
      </c>
    </row>
    <row r="69" spans="1:5" ht="16.5" customHeight="1" x14ac:dyDescent="0.4">
      <c r="A69" s="261"/>
      <c r="B69" s="247" t="s">
        <v>212</v>
      </c>
      <c r="C69" s="258" t="s">
        <v>223</v>
      </c>
      <c r="D69" s="259"/>
      <c r="E69" s="22">
        <f>+E55+E45+E35+E22</f>
        <v>20308243659</v>
      </c>
    </row>
    <row r="70" spans="1:5" ht="16.5" customHeight="1" x14ac:dyDescent="0.4">
      <c r="A70" s="261"/>
      <c r="B70" s="247"/>
      <c r="C70" s="256" t="s">
        <v>113</v>
      </c>
      <c r="D70" s="257"/>
      <c r="E70" s="22">
        <f>SUM(E69:E69)</f>
        <v>20308243659</v>
      </c>
    </row>
    <row r="71" spans="1:5" ht="16.5" customHeight="1" x14ac:dyDescent="0.4">
      <c r="A71" s="261"/>
      <c r="B71" s="247" t="s">
        <v>214</v>
      </c>
      <c r="C71" s="246" t="s">
        <v>215</v>
      </c>
      <c r="D71" s="41" t="s">
        <v>216</v>
      </c>
      <c r="E71" s="90">
        <f>+E36+E23</f>
        <v>2398607000</v>
      </c>
    </row>
    <row r="72" spans="1:5" ht="16.5" customHeight="1" x14ac:dyDescent="0.4">
      <c r="A72" s="261"/>
      <c r="B72" s="247"/>
      <c r="C72" s="247"/>
      <c r="D72" s="41" t="s">
        <v>217</v>
      </c>
      <c r="E72" s="90">
        <f>+E37+E24</f>
        <v>6116000</v>
      </c>
    </row>
    <row r="73" spans="1:5" ht="16.5" customHeight="1" x14ac:dyDescent="0.4">
      <c r="A73" s="261"/>
      <c r="B73" s="247"/>
      <c r="C73" s="247"/>
      <c r="D73" s="42" t="s">
        <v>205</v>
      </c>
      <c r="E73" s="22">
        <f>SUM(E71:E72)</f>
        <v>2404723000</v>
      </c>
    </row>
    <row r="74" spans="1:5" ht="16.5" customHeight="1" x14ac:dyDescent="0.4">
      <c r="A74" s="261"/>
      <c r="B74" s="247"/>
      <c r="C74" s="246" t="s">
        <v>221</v>
      </c>
      <c r="D74" s="41" t="s">
        <v>216</v>
      </c>
      <c r="E74" s="90">
        <f>+E39+E26</f>
        <v>6364778673</v>
      </c>
    </row>
    <row r="75" spans="1:5" ht="16.5" customHeight="1" x14ac:dyDescent="0.4">
      <c r="A75" s="261"/>
      <c r="B75" s="247"/>
      <c r="C75" s="247"/>
      <c r="D75" s="41" t="s">
        <v>217</v>
      </c>
      <c r="E75" s="90">
        <f>+E40+E27</f>
        <v>2363679833</v>
      </c>
    </row>
    <row r="76" spans="1:5" ht="16.5" customHeight="1" x14ac:dyDescent="0.4">
      <c r="A76" s="261"/>
      <c r="B76" s="247"/>
      <c r="C76" s="247"/>
      <c r="D76" s="42" t="s">
        <v>205</v>
      </c>
      <c r="E76" s="22">
        <f>SUM(E74:E75)</f>
        <v>8728458506</v>
      </c>
    </row>
    <row r="77" spans="1:5" ht="16.5" hidden="1" customHeight="1" x14ac:dyDescent="0.4">
      <c r="A77" s="261"/>
      <c r="B77" s="247"/>
      <c r="C77" s="246" t="s">
        <v>219</v>
      </c>
      <c r="D77" s="41" t="s">
        <v>216</v>
      </c>
      <c r="E77" s="90">
        <f>+E29</f>
        <v>0</v>
      </c>
    </row>
    <row r="78" spans="1:5" ht="16.5" hidden="1" customHeight="1" x14ac:dyDescent="0.4">
      <c r="A78" s="261"/>
      <c r="B78" s="247"/>
      <c r="C78" s="247"/>
      <c r="D78" s="41" t="s">
        <v>217</v>
      </c>
      <c r="E78" s="90">
        <f>+E30</f>
        <v>0</v>
      </c>
    </row>
    <row r="79" spans="1:5" ht="16.5" hidden="1" customHeight="1" x14ac:dyDescent="0.4">
      <c r="A79" s="261"/>
      <c r="B79" s="247"/>
      <c r="C79" s="247"/>
      <c r="D79" s="42" t="s">
        <v>205</v>
      </c>
      <c r="E79" s="22">
        <f>SUM(E77:E78)</f>
        <v>0</v>
      </c>
    </row>
    <row r="80" spans="1:5" ht="16.5" customHeight="1" x14ac:dyDescent="0.4">
      <c r="A80" s="262"/>
      <c r="B80" s="255"/>
      <c r="C80" s="256" t="s">
        <v>113</v>
      </c>
      <c r="D80" s="257"/>
      <c r="E80" s="22">
        <f>E73+E76+E79</f>
        <v>11133181506</v>
      </c>
    </row>
  </sheetData>
  <mergeCells count="65">
    <mergeCell ref="C80:D80"/>
    <mergeCell ref="C67:D67"/>
    <mergeCell ref="B68:D68"/>
    <mergeCell ref="B69:B70"/>
    <mergeCell ref="C69:D69"/>
    <mergeCell ref="C70:D70"/>
    <mergeCell ref="B71:B80"/>
    <mergeCell ref="C71:C73"/>
    <mergeCell ref="E56:E57"/>
    <mergeCell ref="C59:C61"/>
    <mergeCell ref="E59:E60"/>
    <mergeCell ref="C62:C66"/>
    <mergeCell ref="E62:E63"/>
    <mergeCell ref="E46:E47"/>
    <mergeCell ref="C49:C51"/>
    <mergeCell ref="E49:E50"/>
    <mergeCell ref="C52:D52"/>
    <mergeCell ref="B53:D53"/>
    <mergeCell ref="A33:A80"/>
    <mergeCell ref="B33:D33"/>
    <mergeCell ref="B34:B35"/>
    <mergeCell ref="C34:D34"/>
    <mergeCell ref="C35:D35"/>
    <mergeCell ref="B36:B42"/>
    <mergeCell ref="C36:C38"/>
    <mergeCell ref="B46:B52"/>
    <mergeCell ref="C46:C48"/>
    <mergeCell ref="B56:B67"/>
    <mergeCell ref="B54:B55"/>
    <mergeCell ref="C54:D54"/>
    <mergeCell ref="C55:D55"/>
    <mergeCell ref="C56:C58"/>
    <mergeCell ref="C74:C76"/>
    <mergeCell ref="C77:C79"/>
    <mergeCell ref="B44:B45"/>
    <mergeCell ref="C44:D44"/>
    <mergeCell ref="C45:D45"/>
    <mergeCell ref="C26:C28"/>
    <mergeCell ref="C29:C31"/>
    <mergeCell ref="C39:C41"/>
    <mergeCell ref="C42:D42"/>
    <mergeCell ref="B43:D43"/>
    <mergeCell ref="C17:D17"/>
    <mergeCell ref="C18:D18"/>
    <mergeCell ref="C32:D32"/>
    <mergeCell ref="C19:D19"/>
    <mergeCell ref="C20:D20"/>
    <mergeCell ref="C21:D21"/>
    <mergeCell ref="C22:D22"/>
    <mergeCell ref="C5:D5"/>
    <mergeCell ref="A6:A32"/>
    <mergeCell ref="B6:D6"/>
    <mergeCell ref="B7:B22"/>
    <mergeCell ref="C7:D7"/>
    <mergeCell ref="C8:D8"/>
    <mergeCell ref="C9:D9"/>
    <mergeCell ref="C10:D10"/>
    <mergeCell ref="C11:D11"/>
    <mergeCell ref="C12:D12"/>
    <mergeCell ref="B23:B32"/>
    <mergeCell ref="C23:C25"/>
    <mergeCell ref="C13:D13"/>
    <mergeCell ref="C14:D14"/>
    <mergeCell ref="C15:D15"/>
    <mergeCell ref="C16:D16"/>
  </mergeCells>
  <phoneticPr fontId="3"/>
  <printOptions horizontalCentered="1"/>
  <pageMargins left="0.70866141732283472" right="0.70866141732283472" top="0.74803149606299213" bottom="0.74803149606299213" header="0.31496062992125984" footer="0.31496062992125984"/>
  <pageSetup paperSize="9" scale="78" fitToHeight="2" orientation="landscape" r:id="rId1"/>
  <rowBreaks count="1" manualBreakCount="1">
    <brk id="32" max="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1DD1A-30FA-4F12-AC49-5F4BFD3078D5}">
  <dimension ref="A1:M18"/>
  <sheetViews>
    <sheetView zoomScaleNormal="100" workbookViewId="0">
      <selection sqref="A1:F1"/>
    </sheetView>
  </sheetViews>
  <sheetFormatPr defaultColWidth="8.8984375" defaultRowHeight="20.25" customHeight="1" x14ac:dyDescent="0.45"/>
  <cols>
    <col min="1" max="1" width="23.3984375" style="8" customWidth="1"/>
    <col min="2" max="6" width="20.8984375" style="8" customWidth="1"/>
    <col min="7" max="7" width="6.3984375" style="8" customWidth="1"/>
    <col min="8" max="8" width="8.8984375" style="8"/>
    <col min="9" max="9" width="13.8984375" style="8" customWidth="1"/>
    <col min="10" max="10" width="16.19921875" style="8" customWidth="1"/>
    <col min="11" max="11" width="15" style="8" customWidth="1"/>
    <col min="12" max="12" width="14" style="8" bestFit="1" customWidth="1"/>
    <col min="13" max="13" width="12.8984375" style="8" bestFit="1" customWidth="1"/>
    <col min="14" max="16384" width="8.8984375" style="8"/>
  </cols>
  <sheetData>
    <row r="1" spans="1:13" ht="20.25" customHeight="1" x14ac:dyDescent="0.45">
      <c r="A1" s="271" t="s">
        <v>225</v>
      </c>
      <c r="B1" s="272"/>
      <c r="C1" s="272"/>
      <c r="D1" s="272"/>
      <c r="E1" s="272"/>
      <c r="F1" s="272"/>
      <c r="G1" s="102"/>
    </row>
    <row r="2" spans="1:13" ht="20.25" customHeight="1" x14ac:dyDescent="0.45">
      <c r="A2" s="110" t="str">
        <f>"自治体名："&amp;'附属明細書　目次'!$A$1</f>
        <v>自治体名：石岡市</v>
      </c>
      <c r="B2" s="79"/>
      <c r="C2" s="79"/>
      <c r="D2" s="79"/>
      <c r="E2" s="79"/>
      <c r="F2" s="61"/>
      <c r="G2" s="61"/>
    </row>
    <row r="3" spans="1:13" ht="20.25" customHeight="1" x14ac:dyDescent="0.45">
      <c r="A3" s="8" t="s">
        <v>245</v>
      </c>
      <c r="B3" s="79"/>
      <c r="C3" s="79"/>
      <c r="D3" s="79"/>
      <c r="E3" s="79"/>
      <c r="F3" s="61"/>
      <c r="G3" s="61"/>
    </row>
    <row r="4" spans="1:13" ht="18" x14ac:dyDescent="0.45">
      <c r="A4" s="79"/>
      <c r="B4" s="79"/>
      <c r="C4" s="79"/>
      <c r="D4" s="79"/>
      <c r="E4" s="79"/>
      <c r="F4" s="61" t="s">
        <v>22</v>
      </c>
      <c r="G4" s="61"/>
    </row>
    <row r="5" spans="1:13" ht="20.25" customHeight="1" x14ac:dyDescent="0.45">
      <c r="A5" s="273" t="s">
        <v>23</v>
      </c>
      <c r="B5" s="275" t="s">
        <v>202</v>
      </c>
      <c r="C5" s="275" t="s">
        <v>226</v>
      </c>
      <c r="D5" s="275"/>
      <c r="E5" s="275"/>
      <c r="F5" s="275"/>
      <c r="G5" s="61"/>
    </row>
    <row r="6" spans="1:13" ht="20.25" customHeight="1" x14ac:dyDescent="0.45">
      <c r="A6" s="273"/>
      <c r="B6" s="275"/>
      <c r="C6" s="275" t="s">
        <v>214</v>
      </c>
      <c r="D6" s="275" t="s">
        <v>227</v>
      </c>
      <c r="E6" s="275" t="s">
        <v>212</v>
      </c>
      <c r="F6" s="275" t="s">
        <v>55</v>
      </c>
      <c r="G6" s="61"/>
      <c r="J6" s="270"/>
      <c r="K6" s="270"/>
      <c r="L6" s="270"/>
      <c r="M6" s="270"/>
    </row>
    <row r="7" spans="1:13" ht="20.25" customHeight="1" thickBot="1" x14ac:dyDescent="0.5">
      <c r="A7" s="274"/>
      <c r="B7" s="276"/>
      <c r="C7" s="276"/>
      <c r="D7" s="276"/>
      <c r="E7" s="276"/>
      <c r="F7" s="276"/>
      <c r="G7" s="103"/>
    </row>
    <row r="8" spans="1:13" ht="20.25" customHeight="1" thickTop="1" x14ac:dyDescent="0.45">
      <c r="A8" s="198" t="s">
        <v>228</v>
      </c>
      <c r="B8" s="143">
        <f>SUM(C8:F8)</f>
        <v>30038573894</v>
      </c>
      <c r="C8" s="143">
        <v>8728458506</v>
      </c>
      <c r="D8" s="143">
        <v>3400000</v>
      </c>
      <c r="E8" s="143">
        <v>16589883168</v>
      </c>
      <c r="F8" s="143">
        <v>4716832220</v>
      </c>
      <c r="G8" s="104"/>
    </row>
    <row r="9" spans="1:13" ht="20.25" customHeight="1" x14ac:dyDescent="0.45">
      <c r="A9" s="198" t="s">
        <v>229</v>
      </c>
      <c r="B9" s="143">
        <f t="shared" ref="B9:B11" si="0">SUM(C9:F9)</f>
        <v>6543912230</v>
      </c>
      <c r="C9" s="143">
        <v>2404723000</v>
      </c>
      <c r="D9" s="143">
        <v>3587800000</v>
      </c>
      <c r="E9" s="143">
        <v>551389230</v>
      </c>
      <c r="F9" s="143">
        <v>0</v>
      </c>
      <c r="G9" s="104"/>
    </row>
    <row r="10" spans="1:13" ht="20.25" customHeight="1" x14ac:dyDescent="0.45">
      <c r="A10" s="198" t="s">
        <v>230</v>
      </c>
      <c r="B10" s="143">
        <f t="shared" si="0"/>
        <v>1743123994</v>
      </c>
      <c r="C10" s="143">
        <v>0</v>
      </c>
      <c r="D10" s="143">
        <v>0</v>
      </c>
      <c r="E10" s="143">
        <v>1743123994</v>
      </c>
      <c r="F10" s="143">
        <v>0</v>
      </c>
      <c r="G10" s="104"/>
    </row>
    <row r="11" spans="1:13" ht="20.25" customHeight="1" x14ac:dyDescent="0.45">
      <c r="A11" s="198" t="s">
        <v>231</v>
      </c>
      <c r="B11" s="143">
        <f t="shared" si="0"/>
        <v>0</v>
      </c>
      <c r="C11" s="143">
        <v>0</v>
      </c>
      <c r="D11" s="143">
        <v>0</v>
      </c>
      <c r="E11" s="143">
        <v>0</v>
      </c>
      <c r="F11" s="143">
        <v>0</v>
      </c>
      <c r="G11" s="104"/>
    </row>
    <row r="12" spans="1:13" ht="20.25" customHeight="1" x14ac:dyDescent="0.45">
      <c r="A12" s="199" t="s">
        <v>232</v>
      </c>
      <c r="B12" s="143">
        <f>SUM(B8:B11)</f>
        <v>38325610118</v>
      </c>
      <c r="C12" s="143">
        <f t="shared" ref="C12:F12" si="1">SUM(C8:C11)</f>
        <v>11133181506</v>
      </c>
      <c r="D12" s="143">
        <f t="shared" si="1"/>
        <v>3591200000</v>
      </c>
      <c r="E12" s="143">
        <f t="shared" si="1"/>
        <v>18884396392</v>
      </c>
      <c r="F12" s="143">
        <f t="shared" si="1"/>
        <v>4716832220</v>
      </c>
      <c r="G12" s="104"/>
    </row>
    <row r="13" spans="1:13" ht="18" x14ac:dyDescent="0.45"/>
    <row r="14" spans="1:13" ht="18" x14ac:dyDescent="0.45"/>
    <row r="15" spans="1:13" ht="18" x14ac:dyDescent="0.45"/>
    <row r="16" spans="1:13" ht="18" x14ac:dyDescent="0.45">
      <c r="J16" s="105"/>
    </row>
    <row r="18" ht="18" x14ac:dyDescent="0.45"/>
  </sheetData>
  <mergeCells count="9">
    <mergeCell ref="J6:M6"/>
    <mergeCell ref="A1:F1"/>
    <mergeCell ref="A5:A7"/>
    <mergeCell ref="B5:B7"/>
    <mergeCell ref="C5:F5"/>
    <mergeCell ref="C6:C7"/>
    <mergeCell ref="D6:D7"/>
    <mergeCell ref="E6:E7"/>
    <mergeCell ref="F6:F7"/>
  </mergeCells>
  <phoneticPr fontId="3"/>
  <pageMargins left="0.70866141732283472" right="0.70866141732283472" top="0.74803149606299213" bottom="0.74803149606299213" header="0.31496062992125984" footer="0.31496062992125984"/>
  <pageSetup paperSize="9" scale="9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C3E90-FE0B-4C0F-8825-D853D33BB321}">
  <dimension ref="A1:B25"/>
  <sheetViews>
    <sheetView zoomScaleNormal="100" workbookViewId="0"/>
  </sheetViews>
  <sheetFormatPr defaultColWidth="8.8984375" defaultRowHeight="15" x14ac:dyDescent="0.4"/>
  <cols>
    <col min="1" max="1" width="60.69921875" style="7" customWidth="1"/>
    <col min="2" max="2" width="40.69921875" style="7" customWidth="1"/>
    <col min="3" max="16384" width="8.8984375" style="7"/>
  </cols>
  <sheetData>
    <row r="1" spans="1:2" ht="28.8" x14ac:dyDescent="0.7">
      <c r="A1" s="6" t="s">
        <v>233</v>
      </c>
    </row>
    <row r="2" spans="1:2" ht="18" x14ac:dyDescent="0.45">
      <c r="A2" s="110" t="str">
        <f>"自治体名："&amp;'附属明細書　目次'!$A$1</f>
        <v>自治体名：石岡市</v>
      </c>
    </row>
    <row r="3" spans="1:2" ht="18" x14ac:dyDescent="0.45">
      <c r="A3" s="8" t="s">
        <v>245</v>
      </c>
    </row>
    <row r="4" spans="1:2" ht="18" x14ac:dyDescent="0.45">
      <c r="B4" s="10" t="s">
        <v>59</v>
      </c>
    </row>
    <row r="5" spans="1:2" ht="22.5" customHeight="1" x14ac:dyDescent="0.4">
      <c r="A5" s="11" t="s">
        <v>93</v>
      </c>
      <c r="B5" s="11" t="s">
        <v>181</v>
      </c>
    </row>
    <row r="6" spans="1:2" ht="21" customHeight="1" x14ac:dyDescent="0.4">
      <c r="A6" s="62" t="s">
        <v>234</v>
      </c>
      <c r="B6" s="63"/>
    </row>
    <row r="7" spans="1:2" ht="21" customHeight="1" x14ac:dyDescent="0.4">
      <c r="A7" s="13" t="s">
        <v>235</v>
      </c>
      <c r="B7" s="14">
        <v>2089417478</v>
      </c>
    </row>
    <row r="8" spans="1:2" ht="21" customHeight="1" x14ac:dyDescent="0.4">
      <c r="A8" s="13" t="s">
        <v>296</v>
      </c>
      <c r="B8" s="14">
        <v>7274297</v>
      </c>
    </row>
    <row r="9" spans="1:2" ht="21" hidden="1" customHeight="1" x14ac:dyDescent="0.4">
      <c r="A9" s="13"/>
      <c r="B9" s="14"/>
    </row>
    <row r="10" spans="1:2" ht="21" hidden="1" customHeight="1" x14ac:dyDescent="0.4">
      <c r="A10" s="13"/>
      <c r="B10" s="14"/>
    </row>
    <row r="11" spans="1:2" ht="21" hidden="1" customHeight="1" x14ac:dyDescent="0.4">
      <c r="A11" s="13"/>
      <c r="B11" s="14"/>
    </row>
    <row r="12" spans="1:2" ht="21" customHeight="1" x14ac:dyDescent="0.4">
      <c r="A12" s="32" t="s">
        <v>193</v>
      </c>
      <c r="B12" s="54">
        <f>SUM(B7:B11)</f>
        <v>2096691775</v>
      </c>
    </row>
    <row r="13" spans="1:2" ht="21" customHeight="1" x14ac:dyDescent="0.4">
      <c r="A13" s="106"/>
      <c r="B13" s="107"/>
    </row>
    <row r="14" spans="1:2" ht="18" x14ac:dyDescent="0.45">
      <c r="B14" s="10" t="s">
        <v>59</v>
      </c>
    </row>
    <row r="15" spans="1:2" ht="22.5" customHeight="1" x14ac:dyDescent="0.4">
      <c r="A15" s="11" t="s">
        <v>93</v>
      </c>
      <c r="B15" s="11" t="s">
        <v>181</v>
      </c>
    </row>
    <row r="16" spans="1:2" ht="21" customHeight="1" x14ac:dyDescent="0.4">
      <c r="A16" s="62" t="s">
        <v>236</v>
      </c>
      <c r="B16" s="63"/>
    </row>
    <row r="17" spans="1:2" ht="21" customHeight="1" x14ac:dyDescent="0.4">
      <c r="A17" s="13" t="s">
        <v>235</v>
      </c>
      <c r="B17" s="14">
        <v>268437741</v>
      </c>
    </row>
    <row r="18" spans="1:2" ht="21" customHeight="1" x14ac:dyDescent="0.4">
      <c r="A18" s="32" t="s">
        <v>193</v>
      </c>
      <c r="B18" s="54">
        <f>+B17</f>
        <v>268437741</v>
      </c>
    </row>
    <row r="19" spans="1:2" ht="18" customHeight="1" x14ac:dyDescent="0.4"/>
    <row r="20" spans="1:2" ht="18" customHeight="1" x14ac:dyDescent="0.4"/>
    <row r="21" spans="1:2" ht="18" customHeight="1" x14ac:dyDescent="0.4"/>
    <row r="22" spans="1:2" ht="18" customHeight="1" x14ac:dyDescent="0.4"/>
    <row r="23" spans="1:2" ht="18" customHeight="1" x14ac:dyDescent="0.4"/>
    <row r="24" spans="1:2" ht="18" customHeight="1" x14ac:dyDescent="0.4"/>
    <row r="25" spans="1:2" ht="18" customHeight="1" x14ac:dyDescent="0.4"/>
  </sheetData>
  <phoneticPr fontId="3"/>
  <pageMargins left="0.70866141732283472" right="0.70866141732283472" top="0.74803149606299213" bottom="0.74803149606299213" header="0.31496062992125984" footer="0.31496062992125984"/>
  <pageSetup paperSize="9"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3BBDC-A843-4E43-9386-71BE5BEA2F57}">
  <sheetPr>
    <pageSetUpPr fitToPage="1"/>
  </sheetPr>
  <dimension ref="A1:H23"/>
  <sheetViews>
    <sheetView zoomScaleNormal="100" workbookViewId="0">
      <selection sqref="A1:H1"/>
    </sheetView>
  </sheetViews>
  <sheetFormatPr defaultColWidth="8.8984375" defaultRowHeight="15" x14ac:dyDescent="0.4"/>
  <cols>
    <col min="1" max="1" width="33.59765625" style="109" customWidth="1"/>
    <col min="2" max="8" width="17.09765625" style="109" customWidth="1"/>
    <col min="9" max="16384" width="8.8984375" style="109"/>
  </cols>
  <sheetData>
    <row r="1" spans="1:8" ht="28.8" x14ac:dyDescent="0.4">
      <c r="A1" s="202" t="s">
        <v>20</v>
      </c>
      <c r="B1" s="202"/>
      <c r="C1" s="202"/>
      <c r="D1" s="202"/>
      <c r="E1" s="202"/>
      <c r="F1" s="202"/>
      <c r="G1" s="202"/>
      <c r="H1" s="202"/>
    </row>
    <row r="2" spans="1:8" ht="18" x14ac:dyDescent="0.45">
      <c r="A2" s="110" t="str">
        <f>"自治体名："&amp;'附属明細書　目次'!$A$1</f>
        <v>自治体名：石岡市</v>
      </c>
      <c r="B2" s="110"/>
      <c r="C2" s="110"/>
      <c r="D2" s="110"/>
      <c r="E2" s="110"/>
      <c r="F2" s="110"/>
      <c r="G2" s="110"/>
      <c r="H2" s="111" t="s">
        <v>245</v>
      </c>
    </row>
    <row r="3" spans="1:8" ht="18" x14ac:dyDescent="0.45">
      <c r="A3" s="110" t="s">
        <v>21</v>
      </c>
      <c r="B3" s="110"/>
      <c r="C3" s="110"/>
      <c r="D3" s="110"/>
      <c r="E3" s="110"/>
      <c r="F3" s="110"/>
      <c r="G3" s="110"/>
      <c r="H3" s="110"/>
    </row>
    <row r="4" spans="1:8" ht="18" x14ac:dyDescent="0.45">
      <c r="A4" s="110"/>
      <c r="B4" s="110"/>
      <c r="C4" s="110"/>
      <c r="D4" s="110"/>
      <c r="E4" s="110"/>
      <c r="F4" s="110"/>
      <c r="G4" s="110"/>
      <c r="H4" s="111" t="s">
        <v>22</v>
      </c>
    </row>
    <row r="5" spans="1:8" ht="43.2" x14ac:dyDescent="0.4">
      <c r="A5" s="112" t="s">
        <v>23</v>
      </c>
      <c r="B5" s="113" t="s">
        <v>24</v>
      </c>
      <c r="C5" s="113" t="s">
        <v>25</v>
      </c>
      <c r="D5" s="113" t="s">
        <v>26</v>
      </c>
      <c r="E5" s="113" t="s">
        <v>27</v>
      </c>
      <c r="F5" s="113" t="s">
        <v>28</v>
      </c>
      <c r="G5" s="113" t="s">
        <v>29</v>
      </c>
      <c r="H5" s="113" t="s">
        <v>30</v>
      </c>
    </row>
    <row r="6" spans="1:8" x14ac:dyDescent="0.4">
      <c r="A6" s="115" t="s">
        <v>31</v>
      </c>
      <c r="B6" s="116">
        <v>57249844812</v>
      </c>
      <c r="C6" s="116">
        <v>5432682652</v>
      </c>
      <c r="D6" s="116">
        <v>2796097047</v>
      </c>
      <c r="E6" s="116">
        <v>59886430417</v>
      </c>
      <c r="F6" s="116">
        <v>28470706280</v>
      </c>
      <c r="G6" s="116">
        <v>1018242177</v>
      </c>
      <c r="H6" s="116">
        <v>31415724137</v>
      </c>
    </row>
    <row r="7" spans="1:8" x14ac:dyDescent="0.4">
      <c r="A7" s="118" t="s">
        <v>32</v>
      </c>
      <c r="B7" s="119">
        <v>12493732103</v>
      </c>
      <c r="C7" s="119">
        <v>33383067</v>
      </c>
      <c r="D7" s="119">
        <v>6913595</v>
      </c>
      <c r="E7" s="119">
        <v>12520201575</v>
      </c>
      <c r="F7" s="119"/>
      <c r="G7" s="119"/>
      <c r="H7" s="119">
        <v>12520201575</v>
      </c>
    </row>
    <row r="8" spans="1:8" x14ac:dyDescent="0.4">
      <c r="A8" s="118" t="s">
        <v>34</v>
      </c>
      <c r="B8" s="119">
        <v>0</v>
      </c>
      <c r="C8" s="119">
        <v>0</v>
      </c>
      <c r="D8" s="119">
        <v>0</v>
      </c>
      <c r="E8" s="119">
        <v>0</v>
      </c>
      <c r="F8" s="119"/>
      <c r="G8" s="119"/>
      <c r="H8" s="119">
        <v>0</v>
      </c>
    </row>
    <row r="9" spans="1:8" x14ac:dyDescent="0.4">
      <c r="A9" s="118" t="s">
        <v>35</v>
      </c>
      <c r="B9" s="119">
        <v>41748189119</v>
      </c>
      <c r="C9" s="119">
        <v>2316057253</v>
      </c>
      <c r="D9" s="119">
        <v>87314300</v>
      </c>
      <c r="E9" s="119">
        <v>43976932072</v>
      </c>
      <c r="F9" s="119">
        <v>27349754182</v>
      </c>
      <c r="G9" s="119">
        <v>912665164</v>
      </c>
      <c r="H9" s="119">
        <v>16627177890</v>
      </c>
    </row>
    <row r="10" spans="1:8" x14ac:dyDescent="0.4">
      <c r="A10" s="118" t="s">
        <v>36</v>
      </c>
      <c r="B10" s="119">
        <v>2624419900</v>
      </c>
      <c r="C10" s="119">
        <v>478122590</v>
      </c>
      <c r="D10" s="119">
        <v>0</v>
      </c>
      <c r="E10" s="119">
        <v>3102542490</v>
      </c>
      <c r="F10" s="119">
        <v>1118172100</v>
      </c>
      <c r="G10" s="119">
        <v>105577013</v>
      </c>
      <c r="H10" s="119">
        <v>1984370390</v>
      </c>
    </row>
    <row r="11" spans="1:8" x14ac:dyDescent="0.4">
      <c r="A11" s="118" t="s">
        <v>37</v>
      </c>
      <c r="B11" s="119">
        <v>2780000</v>
      </c>
      <c r="C11" s="119">
        <v>0</v>
      </c>
      <c r="D11" s="119">
        <v>0</v>
      </c>
      <c r="E11" s="119">
        <v>2780000</v>
      </c>
      <c r="F11" s="119">
        <v>2779998</v>
      </c>
      <c r="G11" s="119">
        <v>0</v>
      </c>
      <c r="H11" s="119">
        <v>2</v>
      </c>
    </row>
    <row r="12" spans="1:8" x14ac:dyDescent="0.4">
      <c r="A12" s="118" t="s">
        <v>38</v>
      </c>
      <c r="B12" s="119">
        <v>0</v>
      </c>
      <c r="C12" s="119">
        <v>0</v>
      </c>
      <c r="D12" s="119">
        <v>0</v>
      </c>
      <c r="E12" s="119">
        <v>0</v>
      </c>
      <c r="F12" s="119">
        <v>0</v>
      </c>
      <c r="G12" s="119">
        <v>0</v>
      </c>
      <c r="H12" s="119">
        <v>0</v>
      </c>
    </row>
    <row r="13" spans="1:8" x14ac:dyDescent="0.4">
      <c r="A13" s="118" t="s">
        <v>39</v>
      </c>
      <c r="B13" s="119">
        <v>0</v>
      </c>
      <c r="C13" s="119">
        <v>0</v>
      </c>
      <c r="D13" s="119">
        <v>0</v>
      </c>
      <c r="E13" s="119">
        <v>0</v>
      </c>
      <c r="F13" s="119">
        <v>0</v>
      </c>
      <c r="G13" s="119">
        <v>0</v>
      </c>
      <c r="H13" s="119">
        <v>0</v>
      </c>
    </row>
    <row r="14" spans="1:8" x14ac:dyDescent="0.4">
      <c r="A14" s="118" t="s">
        <v>40</v>
      </c>
      <c r="B14" s="119">
        <v>0</v>
      </c>
      <c r="C14" s="119">
        <v>0</v>
      </c>
      <c r="D14" s="119">
        <v>0</v>
      </c>
      <c r="E14" s="119">
        <v>0</v>
      </c>
      <c r="F14" s="119">
        <v>0</v>
      </c>
      <c r="G14" s="119">
        <v>0</v>
      </c>
      <c r="H14" s="119">
        <v>0</v>
      </c>
    </row>
    <row r="15" spans="1:8" x14ac:dyDescent="0.4">
      <c r="A15" s="118" t="s">
        <v>41</v>
      </c>
      <c r="B15" s="119">
        <v>380723690</v>
      </c>
      <c r="C15" s="119">
        <v>2605119742</v>
      </c>
      <c r="D15" s="119">
        <v>2701869152</v>
      </c>
      <c r="E15" s="119">
        <v>283974280</v>
      </c>
      <c r="F15" s="119"/>
      <c r="G15" s="119"/>
      <c r="H15" s="119">
        <v>283974280</v>
      </c>
    </row>
    <row r="16" spans="1:8" x14ac:dyDescent="0.4">
      <c r="A16" s="115" t="s">
        <v>42</v>
      </c>
      <c r="B16" s="116">
        <v>152584834349</v>
      </c>
      <c r="C16" s="116">
        <v>4352971445</v>
      </c>
      <c r="D16" s="116">
        <v>631519941</v>
      </c>
      <c r="E16" s="116">
        <v>156306285853</v>
      </c>
      <c r="F16" s="116">
        <v>106101029216</v>
      </c>
      <c r="G16" s="116">
        <v>3014829181</v>
      </c>
      <c r="H16" s="116">
        <v>50205256637</v>
      </c>
    </row>
    <row r="17" spans="1:8" x14ac:dyDescent="0.4">
      <c r="A17" s="118" t="s">
        <v>313</v>
      </c>
      <c r="B17" s="119">
        <v>5457070172</v>
      </c>
      <c r="C17" s="119">
        <v>245218530</v>
      </c>
      <c r="D17" s="119">
        <v>13375120</v>
      </c>
      <c r="E17" s="119">
        <v>5688913582</v>
      </c>
      <c r="F17" s="119"/>
      <c r="G17" s="119"/>
      <c r="H17" s="119">
        <v>5688913582</v>
      </c>
    </row>
    <row r="18" spans="1:8" x14ac:dyDescent="0.4">
      <c r="A18" s="118" t="s">
        <v>314</v>
      </c>
      <c r="B18" s="119">
        <v>1585235157</v>
      </c>
      <c r="C18" s="119">
        <v>0</v>
      </c>
      <c r="D18" s="119">
        <v>0</v>
      </c>
      <c r="E18" s="119">
        <v>1585235157</v>
      </c>
      <c r="F18" s="119">
        <v>521370436</v>
      </c>
      <c r="G18" s="119">
        <v>45535752</v>
      </c>
      <c r="H18" s="119">
        <v>1063864721</v>
      </c>
    </row>
    <row r="19" spans="1:8" x14ac:dyDescent="0.4">
      <c r="A19" s="118" t="s">
        <v>315</v>
      </c>
      <c r="B19" s="119">
        <v>139384061099</v>
      </c>
      <c r="C19" s="119">
        <v>303528780</v>
      </c>
      <c r="D19" s="119">
        <v>0</v>
      </c>
      <c r="E19" s="119">
        <v>139687589879</v>
      </c>
      <c r="F19" s="119">
        <v>105579658780</v>
      </c>
      <c r="G19" s="119">
        <v>2969293429</v>
      </c>
      <c r="H19" s="119">
        <v>34107931099</v>
      </c>
    </row>
    <row r="20" spans="1:8" x14ac:dyDescent="0.4">
      <c r="A20" s="118" t="s">
        <v>43</v>
      </c>
      <c r="B20" s="119">
        <v>0</v>
      </c>
      <c r="C20" s="119">
        <v>0</v>
      </c>
      <c r="D20" s="119">
        <v>0</v>
      </c>
      <c r="E20" s="119">
        <v>0</v>
      </c>
      <c r="F20" s="119">
        <v>0</v>
      </c>
      <c r="G20" s="119">
        <v>0</v>
      </c>
      <c r="H20" s="119">
        <v>0</v>
      </c>
    </row>
    <row r="21" spans="1:8" x14ac:dyDescent="0.4">
      <c r="A21" s="118" t="s">
        <v>44</v>
      </c>
      <c r="B21" s="119">
        <v>6158467921</v>
      </c>
      <c r="C21" s="119">
        <v>3804224135</v>
      </c>
      <c r="D21" s="119">
        <v>618144821</v>
      </c>
      <c r="E21" s="119">
        <v>9344547235</v>
      </c>
      <c r="F21" s="119"/>
      <c r="G21" s="119"/>
      <c r="H21" s="119">
        <v>9344547235</v>
      </c>
    </row>
    <row r="22" spans="1:8" x14ac:dyDescent="0.4">
      <c r="A22" s="115" t="s">
        <v>45</v>
      </c>
      <c r="B22" s="116">
        <v>3973257933</v>
      </c>
      <c r="C22" s="116">
        <v>317447994</v>
      </c>
      <c r="D22" s="116">
        <v>15715725</v>
      </c>
      <c r="E22" s="116">
        <v>4274990202</v>
      </c>
      <c r="F22" s="116">
        <v>3342776359</v>
      </c>
      <c r="G22" s="116">
        <v>278747814</v>
      </c>
      <c r="H22" s="116">
        <v>932213843</v>
      </c>
    </row>
    <row r="23" spans="1:8" x14ac:dyDescent="0.4">
      <c r="A23" s="118" t="s">
        <v>46</v>
      </c>
      <c r="B23" s="119">
        <v>213807937094</v>
      </c>
      <c r="C23" s="119">
        <v>10103102091</v>
      </c>
      <c r="D23" s="119">
        <v>3443332713</v>
      </c>
      <c r="E23" s="119">
        <v>220467706472</v>
      </c>
      <c r="F23" s="119">
        <v>137914511855</v>
      </c>
      <c r="G23" s="119">
        <v>4311819172</v>
      </c>
      <c r="H23" s="119">
        <v>82553194617</v>
      </c>
    </row>
  </sheetData>
  <mergeCells count="1">
    <mergeCell ref="A1:H1"/>
  </mergeCells>
  <phoneticPr fontId="3"/>
  <pageMargins left="0.39370078740157483" right="0.39370078740157483" top="0.78740157480314965" bottom="0.19685039370078741" header="0.19685039370078741" footer="0.19685039370078741"/>
  <pageSetup paperSize="9" scale="3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54622-95B7-488D-B03E-2FD12AF4B320}">
  <sheetPr>
    <pageSetUpPr fitToPage="1"/>
  </sheetPr>
  <dimension ref="A1:J26"/>
  <sheetViews>
    <sheetView zoomScaleNormal="100" workbookViewId="0">
      <selection sqref="A1:I1"/>
    </sheetView>
  </sheetViews>
  <sheetFormatPr defaultColWidth="8.8984375" defaultRowHeight="15" x14ac:dyDescent="0.4"/>
  <cols>
    <col min="1" max="1" width="33.59765625" style="109" customWidth="1"/>
    <col min="2" max="9" width="17.09765625" style="109" customWidth="1"/>
    <col min="10" max="10" width="7.8984375" style="109" customWidth="1"/>
    <col min="11" max="16384" width="8.8984375" style="109"/>
  </cols>
  <sheetData>
    <row r="1" spans="1:10" ht="28.8" x14ac:dyDescent="0.4">
      <c r="A1" s="202" t="s">
        <v>47</v>
      </c>
      <c r="B1" s="202"/>
      <c r="C1" s="202"/>
      <c r="D1" s="202"/>
      <c r="E1" s="202"/>
      <c r="F1" s="202"/>
      <c r="G1" s="202"/>
      <c r="H1" s="202"/>
      <c r="I1" s="202"/>
      <c r="J1" s="108"/>
    </row>
    <row r="2" spans="1:10" ht="18" x14ac:dyDescent="0.45">
      <c r="A2" s="110" t="str">
        <f>"自治体名："&amp;'附属明細書　目次'!$A$1</f>
        <v>自治体名：石岡市</v>
      </c>
      <c r="B2" s="110"/>
      <c r="C2" s="110"/>
      <c r="D2" s="110"/>
      <c r="E2" s="110"/>
      <c r="F2" s="110"/>
      <c r="G2" s="110"/>
      <c r="H2" s="110"/>
      <c r="I2" s="111" t="s">
        <v>245</v>
      </c>
      <c r="J2" s="111"/>
    </row>
    <row r="3" spans="1:10" ht="18" x14ac:dyDescent="0.45">
      <c r="A3" s="110" t="s">
        <v>21</v>
      </c>
      <c r="B3" s="110"/>
      <c r="C3" s="110"/>
      <c r="D3" s="110"/>
      <c r="E3" s="110"/>
      <c r="F3" s="110"/>
      <c r="G3" s="110"/>
      <c r="H3" s="110"/>
      <c r="I3" s="110"/>
      <c r="J3" s="110"/>
    </row>
    <row r="4" spans="1:10" ht="18" x14ac:dyDescent="0.45">
      <c r="A4" s="110"/>
      <c r="B4" s="110"/>
      <c r="C4" s="110"/>
      <c r="D4" s="110"/>
      <c r="E4" s="110"/>
      <c r="F4" s="110"/>
      <c r="G4" s="110"/>
      <c r="H4" s="110"/>
      <c r="I4" s="111" t="s">
        <v>22</v>
      </c>
      <c r="J4" s="111"/>
    </row>
    <row r="5" spans="1:10" ht="28.8" x14ac:dyDescent="0.4">
      <c r="A5" s="112" t="s">
        <v>23</v>
      </c>
      <c r="B5" s="113" t="s">
        <v>48</v>
      </c>
      <c r="C5" s="112" t="s">
        <v>49</v>
      </c>
      <c r="D5" s="112" t="s">
        <v>50</v>
      </c>
      <c r="E5" s="112" t="s">
        <v>51</v>
      </c>
      <c r="F5" s="112" t="s">
        <v>52</v>
      </c>
      <c r="G5" s="112" t="s">
        <v>53</v>
      </c>
      <c r="H5" s="112" t="s">
        <v>54</v>
      </c>
      <c r="I5" s="112" t="s">
        <v>46</v>
      </c>
      <c r="J5" s="114"/>
    </row>
    <row r="6" spans="1:10" x14ac:dyDescent="0.4">
      <c r="A6" s="115" t="s">
        <v>31</v>
      </c>
      <c r="B6" s="116">
        <v>3764435897</v>
      </c>
      <c r="C6" s="116">
        <v>11711823697</v>
      </c>
      <c r="D6" s="116">
        <v>760567222</v>
      </c>
      <c r="E6" s="116">
        <v>5950827</v>
      </c>
      <c r="F6" s="116">
        <v>883879071</v>
      </c>
      <c r="G6" s="116">
        <v>1191373192</v>
      </c>
      <c r="H6" s="116">
        <v>13097694231</v>
      </c>
      <c r="I6" s="116">
        <v>31415724137</v>
      </c>
      <c r="J6" s="117"/>
    </row>
    <row r="7" spans="1:10" x14ac:dyDescent="0.4">
      <c r="A7" s="118" t="s">
        <v>32</v>
      </c>
      <c r="B7" s="119">
        <v>1340814545</v>
      </c>
      <c r="C7" s="119">
        <v>4020257779</v>
      </c>
      <c r="D7" s="119">
        <v>52104197</v>
      </c>
      <c r="E7" s="119">
        <v>1249425</v>
      </c>
      <c r="F7" s="119">
        <v>22951132</v>
      </c>
      <c r="G7" s="119">
        <v>51444022</v>
      </c>
      <c r="H7" s="119">
        <v>7031380475</v>
      </c>
      <c r="I7" s="119">
        <v>12520201575</v>
      </c>
      <c r="J7" s="117"/>
    </row>
    <row r="8" spans="1:10" x14ac:dyDescent="0.4">
      <c r="A8" s="118" t="s">
        <v>34</v>
      </c>
      <c r="B8" s="119">
        <v>0</v>
      </c>
      <c r="C8" s="119">
        <v>0</v>
      </c>
      <c r="D8" s="119">
        <v>0</v>
      </c>
      <c r="E8" s="119">
        <v>0</v>
      </c>
      <c r="F8" s="119">
        <v>0</v>
      </c>
      <c r="G8" s="119">
        <v>0</v>
      </c>
      <c r="H8" s="119">
        <v>0</v>
      </c>
      <c r="I8" s="119">
        <v>0</v>
      </c>
      <c r="J8" s="117"/>
    </row>
    <row r="9" spans="1:10" x14ac:dyDescent="0.4">
      <c r="A9" s="118" t="s">
        <v>35</v>
      </c>
      <c r="B9" s="119">
        <v>2185714222</v>
      </c>
      <c r="C9" s="119">
        <v>6798939698</v>
      </c>
      <c r="D9" s="119">
        <v>674763903</v>
      </c>
      <c r="E9" s="119">
        <v>3510894</v>
      </c>
      <c r="F9" s="119">
        <v>622128472</v>
      </c>
      <c r="G9" s="119">
        <v>642923637</v>
      </c>
      <c r="H9" s="119">
        <v>5699197064</v>
      </c>
      <c r="I9" s="119">
        <v>16627177890</v>
      </c>
      <c r="J9" s="117"/>
    </row>
    <row r="10" spans="1:10" x14ac:dyDescent="0.4">
      <c r="A10" s="118" t="s">
        <v>36</v>
      </c>
      <c r="B10" s="119">
        <v>219031130</v>
      </c>
      <c r="C10" s="119">
        <v>707018820</v>
      </c>
      <c r="D10" s="119">
        <v>29035122</v>
      </c>
      <c r="E10" s="119">
        <v>1190508</v>
      </c>
      <c r="F10" s="119">
        <v>173631187</v>
      </c>
      <c r="G10" s="119">
        <v>497005531</v>
      </c>
      <c r="H10" s="119">
        <v>357458092</v>
      </c>
      <c r="I10" s="119">
        <v>1984370390</v>
      </c>
      <c r="J10" s="117"/>
    </row>
    <row r="11" spans="1:10" x14ac:dyDescent="0.4">
      <c r="A11" s="118" t="s">
        <v>37</v>
      </c>
      <c r="B11" s="119">
        <v>0</v>
      </c>
      <c r="C11" s="119">
        <v>0</v>
      </c>
      <c r="D11" s="119">
        <v>0</v>
      </c>
      <c r="E11" s="119">
        <v>0</v>
      </c>
      <c r="F11" s="119">
        <v>0</v>
      </c>
      <c r="G11" s="119">
        <v>2</v>
      </c>
      <c r="H11" s="119">
        <v>0</v>
      </c>
      <c r="I11" s="119">
        <v>2</v>
      </c>
      <c r="J11" s="117"/>
    </row>
    <row r="12" spans="1:10" x14ac:dyDescent="0.4">
      <c r="A12" s="118" t="s">
        <v>38</v>
      </c>
      <c r="B12" s="119">
        <v>0</v>
      </c>
      <c r="C12" s="119">
        <v>0</v>
      </c>
      <c r="D12" s="119">
        <v>0</v>
      </c>
      <c r="E12" s="119">
        <v>0</v>
      </c>
      <c r="F12" s="119">
        <v>0</v>
      </c>
      <c r="G12" s="119">
        <v>0</v>
      </c>
      <c r="H12" s="119">
        <v>0</v>
      </c>
      <c r="I12" s="119">
        <v>0</v>
      </c>
      <c r="J12" s="117"/>
    </row>
    <row r="13" spans="1:10" x14ac:dyDescent="0.4">
      <c r="A13" s="118" t="s">
        <v>39</v>
      </c>
      <c r="B13" s="119">
        <v>0</v>
      </c>
      <c r="C13" s="119">
        <v>0</v>
      </c>
      <c r="D13" s="119">
        <v>0</v>
      </c>
      <c r="E13" s="119">
        <v>0</v>
      </c>
      <c r="F13" s="119">
        <v>0</v>
      </c>
      <c r="G13" s="119">
        <v>0</v>
      </c>
      <c r="H13" s="119">
        <v>0</v>
      </c>
      <c r="I13" s="119">
        <v>0</v>
      </c>
      <c r="J13" s="117"/>
    </row>
    <row r="14" spans="1:10" x14ac:dyDescent="0.4">
      <c r="A14" s="118" t="s">
        <v>40</v>
      </c>
      <c r="B14" s="119">
        <v>0</v>
      </c>
      <c r="C14" s="119">
        <v>0</v>
      </c>
      <c r="D14" s="119">
        <v>0</v>
      </c>
      <c r="E14" s="119">
        <v>0</v>
      </c>
      <c r="F14" s="119">
        <v>0</v>
      </c>
      <c r="G14" s="119">
        <v>0</v>
      </c>
      <c r="H14" s="119">
        <v>0</v>
      </c>
      <c r="I14" s="119">
        <v>0</v>
      </c>
      <c r="J14" s="117"/>
    </row>
    <row r="15" spans="1:10" x14ac:dyDescent="0.4">
      <c r="A15" s="118" t="s">
        <v>41</v>
      </c>
      <c r="B15" s="119">
        <v>18876000</v>
      </c>
      <c r="C15" s="119">
        <v>185607400</v>
      </c>
      <c r="D15" s="119">
        <v>4664000</v>
      </c>
      <c r="E15" s="119">
        <v>0</v>
      </c>
      <c r="F15" s="119">
        <v>65168280</v>
      </c>
      <c r="G15" s="119">
        <v>0</v>
      </c>
      <c r="H15" s="119">
        <v>9658600</v>
      </c>
      <c r="I15" s="119">
        <v>283974280</v>
      </c>
      <c r="J15" s="117"/>
    </row>
    <row r="16" spans="1:10" x14ac:dyDescent="0.4">
      <c r="A16" s="115" t="s">
        <v>42</v>
      </c>
      <c r="B16" s="116">
        <v>48549672257</v>
      </c>
      <c r="C16" s="116">
        <v>721595</v>
      </c>
      <c r="D16" s="116">
        <v>0</v>
      </c>
      <c r="E16" s="116">
        <v>170128836</v>
      </c>
      <c r="F16" s="116">
        <v>1157984841</v>
      </c>
      <c r="G16" s="116">
        <v>326636693</v>
      </c>
      <c r="H16" s="116">
        <v>112415</v>
      </c>
      <c r="I16" s="116">
        <v>50205256637</v>
      </c>
      <c r="J16" s="117"/>
    </row>
    <row r="17" spans="1:10" x14ac:dyDescent="0.4">
      <c r="A17" s="118" t="s">
        <v>313</v>
      </c>
      <c r="B17" s="119">
        <v>5569289674</v>
      </c>
      <c r="C17" s="119">
        <v>44880</v>
      </c>
      <c r="D17" s="119">
        <v>0</v>
      </c>
      <c r="E17" s="119">
        <v>115943388</v>
      </c>
      <c r="F17" s="119">
        <v>3523225</v>
      </c>
      <c r="G17" s="119">
        <v>0</v>
      </c>
      <c r="H17" s="119">
        <v>112415</v>
      </c>
      <c r="I17" s="119">
        <v>5688913582</v>
      </c>
      <c r="J17" s="117"/>
    </row>
    <row r="18" spans="1:10" x14ac:dyDescent="0.4">
      <c r="A18" s="118" t="s">
        <v>314</v>
      </c>
      <c r="B18" s="119">
        <v>1063188006</v>
      </c>
      <c r="C18" s="119">
        <v>676712</v>
      </c>
      <c r="D18" s="119">
        <v>0</v>
      </c>
      <c r="E18" s="119">
        <v>3</v>
      </c>
      <c r="F18" s="119">
        <v>0</v>
      </c>
      <c r="G18" s="119">
        <v>0</v>
      </c>
      <c r="H18" s="119">
        <v>0</v>
      </c>
      <c r="I18" s="119">
        <v>1063864721</v>
      </c>
      <c r="J18" s="117"/>
    </row>
    <row r="19" spans="1:10" x14ac:dyDescent="0.4">
      <c r="A19" s="118" t="s">
        <v>315</v>
      </c>
      <c r="B19" s="119">
        <v>32572647342</v>
      </c>
      <c r="C19" s="119">
        <v>3</v>
      </c>
      <c r="D19" s="119">
        <v>0</v>
      </c>
      <c r="E19" s="119">
        <v>54185445</v>
      </c>
      <c r="F19" s="119">
        <v>1154461616</v>
      </c>
      <c r="G19" s="119">
        <v>326636693</v>
      </c>
      <c r="H19" s="119">
        <v>0</v>
      </c>
      <c r="I19" s="119">
        <v>34107931099</v>
      </c>
      <c r="J19" s="117"/>
    </row>
    <row r="20" spans="1:10" x14ac:dyDescent="0.4">
      <c r="A20" s="118" t="s">
        <v>316</v>
      </c>
      <c r="B20" s="119">
        <v>0</v>
      </c>
      <c r="C20" s="119">
        <v>0</v>
      </c>
      <c r="D20" s="119">
        <v>0</v>
      </c>
      <c r="E20" s="119">
        <v>0</v>
      </c>
      <c r="F20" s="119">
        <v>0</v>
      </c>
      <c r="G20" s="119">
        <v>0</v>
      </c>
      <c r="H20" s="119">
        <v>0</v>
      </c>
      <c r="I20" s="119">
        <v>0</v>
      </c>
      <c r="J20" s="117"/>
    </row>
    <row r="21" spans="1:10" x14ac:dyDescent="0.4">
      <c r="A21" s="118" t="s">
        <v>317</v>
      </c>
      <c r="B21" s="119">
        <v>9344547235</v>
      </c>
      <c r="C21" s="119">
        <v>0</v>
      </c>
      <c r="D21" s="119">
        <v>0</v>
      </c>
      <c r="E21" s="119">
        <v>0</v>
      </c>
      <c r="F21" s="119">
        <v>0</v>
      </c>
      <c r="G21" s="119">
        <v>0</v>
      </c>
      <c r="H21" s="119">
        <v>0</v>
      </c>
      <c r="I21" s="119">
        <v>9344547235</v>
      </c>
      <c r="J21" s="117"/>
    </row>
    <row r="22" spans="1:10" x14ac:dyDescent="0.4">
      <c r="A22" s="115" t="s">
        <v>45</v>
      </c>
      <c r="B22" s="116">
        <v>43187397</v>
      </c>
      <c r="C22" s="116">
        <v>283376640</v>
      </c>
      <c r="D22" s="116">
        <v>18513461</v>
      </c>
      <c r="E22" s="116">
        <v>2769432</v>
      </c>
      <c r="F22" s="116">
        <v>65285051</v>
      </c>
      <c r="G22" s="116">
        <v>144122146</v>
      </c>
      <c r="H22" s="116">
        <v>374959716</v>
      </c>
      <c r="I22" s="116">
        <v>932213843</v>
      </c>
      <c r="J22" s="117"/>
    </row>
    <row r="23" spans="1:10" x14ac:dyDescent="0.4">
      <c r="A23" s="118" t="s">
        <v>46</v>
      </c>
      <c r="B23" s="119">
        <v>52357295551</v>
      </c>
      <c r="C23" s="119">
        <v>11995921932</v>
      </c>
      <c r="D23" s="119">
        <v>779080683</v>
      </c>
      <c r="E23" s="119">
        <v>178849095</v>
      </c>
      <c r="F23" s="119">
        <v>2107148963</v>
      </c>
      <c r="G23" s="119">
        <v>1662132031</v>
      </c>
      <c r="H23" s="119">
        <v>13472766362</v>
      </c>
      <c r="I23" s="119">
        <v>82553194617</v>
      </c>
      <c r="J23" s="117"/>
    </row>
    <row r="26" spans="1:10" x14ac:dyDescent="0.4">
      <c r="A26" s="120"/>
    </row>
  </sheetData>
  <mergeCells count="1">
    <mergeCell ref="A1:I1"/>
  </mergeCells>
  <phoneticPr fontId="3"/>
  <pageMargins left="0.39370078740157483" right="0.39370078740157483" top="0.78740157480314965" bottom="0.39370078740157483" header="0.19685039370078741" footer="0.19685039370078741"/>
  <pageSetup paperSize="9" scale="3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24C2B-3093-4983-87B2-E5929132DD4B}">
  <dimension ref="A1:L29"/>
  <sheetViews>
    <sheetView zoomScaleNormal="100" workbookViewId="0"/>
  </sheetViews>
  <sheetFormatPr defaultColWidth="8.8984375" defaultRowHeight="15" x14ac:dyDescent="0.4"/>
  <cols>
    <col min="1" max="1" width="30.69921875" style="7" customWidth="1"/>
    <col min="2" max="11" width="15.3984375" style="7" customWidth="1"/>
    <col min="12" max="12" width="8.19921875" style="20" bestFit="1" customWidth="1"/>
    <col min="13" max="13" width="11.3984375" style="7" bestFit="1" customWidth="1"/>
    <col min="14" max="16384" width="8.8984375" style="7"/>
  </cols>
  <sheetData>
    <row r="1" spans="1:11" ht="28.8" x14ac:dyDescent="0.7">
      <c r="A1" s="6" t="s">
        <v>56</v>
      </c>
    </row>
    <row r="2" spans="1:11" ht="18" x14ac:dyDescent="0.45">
      <c r="A2" s="110" t="str">
        <f>"自治体名："&amp;'附属明細書　目次'!$A$1</f>
        <v>自治体名：石岡市</v>
      </c>
    </row>
    <row r="3" spans="1:11" ht="18" x14ac:dyDescent="0.45">
      <c r="A3" s="8" t="s">
        <v>245</v>
      </c>
    </row>
    <row r="5" spans="1:11" ht="18" x14ac:dyDescent="0.45">
      <c r="A5" s="9" t="s">
        <v>58</v>
      </c>
      <c r="H5" s="10" t="s">
        <v>59</v>
      </c>
    </row>
    <row r="6" spans="1:11" ht="45" x14ac:dyDescent="0.4">
      <c r="A6" s="11" t="s">
        <v>60</v>
      </c>
      <c r="B6" s="12" t="s">
        <v>61</v>
      </c>
      <c r="C6" s="12" t="s">
        <v>62</v>
      </c>
      <c r="D6" s="12" t="s">
        <v>63</v>
      </c>
      <c r="E6" s="12" t="s">
        <v>64</v>
      </c>
      <c r="F6" s="12" t="s">
        <v>65</v>
      </c>
      <c r="G6" s="12" t="s">
        <v>66</v>
      </c>
      <c r="H6" s="12" t="s">
        <v>67</v>
      </c>
    </row>
    <row r="7" spans="1:11" x14ac:dyDescent="0.4">
      <c r="A7" s="13" t="s">
        <v>68</v>
      </c>
      <c r="B7" s="14">
        <f>SUM(B8:B8)</f>
        <v>0</v>
      </c>
      <c r="C7" s="14" t="s">
        <v>69</v>
      </c>
      <c r="D7" s="14">
        <f>SUM(D8:D8)</f>
        <v>0</v>
      </c>
      <c r="E7" s="14" t="s">
        <v>69</v>
      </c>
      <c r="F7" s="14">
        <f>SUM(F8:F8)</f>
        <v>0</v>
      </c>
      <c r="G7" s="14">
        <f>SUM(G8:G8)</f>
        <v>0</v>
      </c>
      <c r="H7" s="15"/>
    </row>
    <row r="8" spans="1:11" x14ac:dyDescent="0.4">
      <c r="A8" s="16"/>
      <c r="B8" s="17"/>
      <c r="C8" s="17"/>
      <c r="D8" s="17">
        <f t="shared" ref="D8" si="0">B8*C8</f>
        <v>0</v>
      </c>
      <c r="E8" s="17"/>
      <c r="F8" s="17">
        <f t="shared" ref="F8" si="1">B8*E8</f>
        <v>0</v>
      </c>
      <c r="G8" s="17">
        <f t="shared" ref="G8" si="2">D8-F8</f>
        <v>0</v>
      </c>
      <c r="H8" s="17"/>
    </row>
    <row r="9" spans="1:11" x14ac:dyDescent="0.4">
      <c r="A9" s="16"/>
      <c r="B9" s="17"/>
      <c r="C9" s="17"/>
      <c r="D9" s="17"/>
      <c r="E9" s="17"/>
      <c r="F9" s="17"/>
      <c r="G9" s="17"/>
      <c r="H9" s="17"/>
    </row>
    <row r="10" spans="1:11" x14ac:dyDescent="0.4">
      <c r="A10" s="18" t="s">
        <v>46</v>
      </c>
      <c r="B10" s="17">
        <f>SUM(B8:B9)</f>
        <v>0</v>
      </c>
      <c r="C10" s="17" t="s">
        <v>69</v>
      </c>
      <c r="D10" s="17">
        <f>SUM(D8:D9)</f>
        <v>0</v>
      </c>
      <c r="E10" s="17" t="s">
        <v>69</v>
      </c>
      <c r="F10" s="17">
        <f>SUM(F8:F9)</f>
        <v>0</v>
      </c>
      <c r="G10" s="17">
        <f>SUM(G8:G9)</f>
        <v>0</v>
      </c>
      <c r="H10" s="17">
        <f>SUM(H8:H8)</f>
        <v>0</v>
      </c>
    </row>
    <row r="11" spans="1:11" x14ac:dyDescent="0.4">
      <c r="E11" s="7" t="s">
        <v>70</v>
      </c>
    </row>
    <row r="12" spans="1:11" ht="18" x14ac:dyDescent="0.45">
      <c r="A12" s="9" t="s">
        <v>71</v>
      </c>
      <c r="J12" s="10" t="s">
        <v>59</v>
      </c>
    </row>
    <row r="13" spans="1:11" ht="45" x14ac:dyDescent="0.4">
      <c r="A13" s="11" t="s">
        <v>72</v>
      </c>
      <c r="B13" s="12" t="s">
        <v>73</v>
      </c>
      <c r="C13" s="12" t="s">
        <v>74</v>
      </c>
      <c r="D13" s="12" t="s">
        <v>75</v>
      </c>
      <c r="E13" s="12" t="s">
        <v>76</v>
      </c>
      <c r="F13" s="12" t="s">
        <v>77</v>
      </c>
      <c r="G13" s="12" t="s">
        <v>78</v>
      </c>
      <c r="H13" s="12" t="s">
        <v>79</v>
      </c>
      <c r="I13" s="12" t="s">
        <v>80</v>
      </c>
      <c r="J13" s="12" t="s">
        <v>67</v>
      </c>
    </row>
    <row r="14" spans="1:11" x14ac:dyDescent="0.4">
      <c r="A14" s="13" t="s">
        <v>68</v>
      </c>
      <c r="B14" s="14">
        <f>SUM(B16:B16)</f>
        <v>0</v>
      </c>
      <c r="C14" s="14" t="s">
        <v>69</v>
      </c>
      <c r="D14" s="14" t="s">
        <v>69</v>
      </c>
      <c r="E14" s="14" t="s">
        <v>69</v>
      </c>
      <c r="F14" s="14" t="s">
        <v>69</v>
      </c>
      <c r="G14" s="19" t="s">
        <v>69</v>
      </c>
      <c r="H14" s="14">
        <f>SUM(H16:H16)</f>
        <v>0</v>
      </c>
      <c r="I14" s="14">
        <f>SUM(I16:I16)</f>
        <v>0</v>
      </c>
      <c r="J14" s="14">
        <f>SUM(J16:J16)</f>
        <v>0</v>
      </c>
    </row>
    <row r="15" spans="1:11" x14ac:dyDescent="0.4">
      <c r="A15" s="16"/>
      <c r="B15" s="17"/>
      <c r="C15" s="17"/>
      <c r="D15" s="17"/>
      <c r="E15" s="17"/>
      <c r="F15" s="17"/>
      <c r="G15" s="25"/>
      <c r="H15" s="17"/>
      <c r="I15" s="17"/>
      <c r="J15" s="17"/>
    </row>
    <row r="16" spans="1:11" x14ac:dyDescent="0.4">
      <c r="A16" s="16"/>
      <c r="B16" s="17"/>
      <c r="C16" s="17"/>
      <c r="D16" s="17"/>
      <c r="E16" s="17"/>
      <c r="F16" s="17"/>
      <c r="G16" s="25"/>
      <c r="H16" s="17"/>
      <c r="I16" s="17"/>
      <c r="J16" s="23"/>
      <c r="K16" s="24"/>
    </row>
    <row r="17" spans="1:11" x14ac:dyDescent="0.4">
      <c r="A17" s="18" t="s">
        <v>46</v>
      </c>
      <c r="B17" s="17">
        <f>SUM(B16:B16)</f>
        <v>0</v>
      </c>
      <c r="C17" s="17">
        <f>SUM(C16:C16)</f>
        <v>0</v>
      </c>
      <c r="D17" s="17">
        <f>SUM(D16:D16)</f>
        <v>0</v>
      </c>
      <c r="E17" s="17">
        <f>SUM(E16:E16)</f>
        <v>0</v>
      </c>
      <c r="F17" s="17">
        <f>SUM(F16:F16)</f>
        <v>0</v>
      </c>
      <c r="G17" s="25" t="s">
        <v>69</v>
      </c>
      <c r="H17" s="17">
        <f>SUM(H16:H16)</f>
        <v>0</v>
      </c>
      <c r="I17" s="17">
        <f>SUM(I16:I16)</f>
        <v>0</v>
      </c>
      <c r="J17" s="23">
        <f>SUM(J16:J16)</f>
        <v>0</v>
      </c>
      <c r="K17" s="24"/>
    </row>
    <row r="18" spans="1:11" x14ac:dyDescent="0.4">
      <c r="J18" s="24"/>
      <c r="K18" s="24"/>
    </row>
    <row r="19" spans="1:11" ht="18" x14ac:dyDescent="0.45">
      <c r="A19" s="9" t="s">
        <v>81</v>
      </c>
      <c r="J19" s="24"/>
      <c r="K19" s="26" t="s">
        <v>59</v>
      </c>
    </row>
    <row r="20" spans="1:11" ht="45" x14ac:dyDescent="0.4">
      <c r="A20" s="11" t="s">
        <v>72</v>
      </c>
      <c r="B20" s="12" t="s">
        <v>82</v>
      </c>
      <c r="C20" s="12" t="s">
        <v>74</v>
      </c>
      <c r="D20" s="12" t="s">
        <v>75</v>
      </c>
      <c r="E20" s="12" t="s">
        <v>76</v>
      </c>
      <c r="F20" s="12" t="s">
        <v>77</v>
      </c>
      <c r="G20" s="12" t="s">
        <v>78</v>
      </c>
      <c r="H20" s="12" t="s">
        <v>79</v>
      </c>
      <c r="I20" s="12" t="s">
        <v>83</v>
      </c>
      <c r="J20" s="27" t="s">
        <v>84</v>
      </c>
      <c r="K20" s="27" t="s">
        <v>67</v>
      </c>
    </row>
    <row r="21" spans="1:11" x14ac:dyDescent="0.4">
      <c r="A21" s="13" t="s">
        <v>68</v>
      </c>
      <c r="B21" s="19">
        <f>SUM(B22:B23)</f>
        <v>0</v>
      </c>
      <c r="C21" s="19" t="s">
        <v>69</v>
      </c>
      <c r="D21" s="19" t="s">
        <v>69</v>
      </c>
      <c r="E21" s="19" t="s">
        <v>69</v>
      </c>
      <c r="F21" s="19" t="s">
        <v>69</v>
      </c>
      <c r="G21" s="19" t="s">
        <v>69</v>
      </c>
      <c r="H21" s="19">
        <f t="shared" ref="H21:K21" si="3">SUM(H22:H23)</f>
        <v>0</v>
      </c>
      <c r="I21" s="19">
        <f t="shared" si="3"/>
        <v>0</v>
      </c>
      <c r="J21" s="19">
        <f t="shared" si="3"/>
        <v>0</v>
      </c>
      <c r="K21" s="19">
        <f t="shared" si="3"/>
        <v>0</v>
      </c>
    </row>
    <row r="22" spans="1:11" x14ac:dyDescent="0.4">
      <c r="A22" s="16"/>
      <c r="B22" s="17"/>
      <c r="C22" s="17"/>
      <c r="D22" s="17"/>
      <c r="E22" s="17"/>
      <c r="F22" s="17"/>
      <c r="G22" s="21"/>
      <c r="H22" s="17"/>
      <c r="I22" s="22"/>
      <c r="J22" s="23"/>
      <c r="K22" s="23"/>
    </row>
    <row r="23" spans="1:11" x14ac:dyDescent="0.4">
      <c r="A23" s="16"/>
      <c r="B23" s="25"/>
      <c r="C23" s="25"/>
      <c r="D23" s="25"/>
      <c r="E23" s="25"/>
      <c r="F23" s="25"/>
      <c r="G23" s="25"/>
      <c r="H23" s="17"/>
      <c r="I23" s="17"/>
      <c r="J23" s="23"/>
      <c r="K23" s="23"/>
    </row>
    <row r="24" spans="1:11" x14ac:dyDescent="0.4">
      <c r="A24" s="18" t="s">
        <v>46</v>
      </c>
      <c r="B24" s="17">
        <f>B21</f>
        <v>0</v>
      </c>
      <c r="C24" s="28" t="s">
        <v>69</v>
      </c>
      <c r="D24" s="28" t="s">
        <v>69</v>
      </c>
      <c r="E24" s="28" t="s">
        <v>69</v>
      </c>
      <c r="F24" s="28" t="s">
        <v>69</v>
      </c>
      <c r="G24" s="28" t="s">
        <v>69</v>
      </c>
      <c r="H24" s="17">
        <f>H21</f>
        <v>0</v>
      </c>
      <c r="I24" s="17">
        <f t="shared" ref="I24:K24" si="4">I21</f>
        <v>0</v>
      </c>
      <c r="J24" s="17">
        <f t="shared" si="4"/>
        <v>0</v>
      </c>
      <c r="K24" s="17">
        <f t="shared" si="4"/>
        <v>0</v>
      </c>
    </row>
    <row r="25" spans="1:11" x14ac:dyDescent="0.4">
      <c r="J25" s="24"/>
      <c r="K25" s="24"/>
    </row>
    <row r="26" spans="1:11" ht="11.25" customHeight="1" x14ac:dyDescent="0.4">
      <c r="A26" s="29"/>
      <c r="B26" s="203" t="s">
        <v>85</v>
      </c>
      <c r="C26" s="204"/>
      <c r="D26" s="205"/>
      <c r="E26" s="206" t="s">
        <v>67</v>
      </c>
    </row>
    <row r="27" spans="1:11" x14ac:dyDescent="0.4">
      <c r="A27" s="30"/>
      <c r="B27" s="12" t="s">
        <v>86</v>
      </c>
      <c r="C27" s="12" t="s">
        <v>87</v>
      </c>
      <c r="D27" s="12" t="s">
        <v>88</v>
      </c>
      <c r="E27" s="207"/>
    </row>
    <row r="28" spans="1:11" x14ac:dyDescent="0.4">
      <c r="A28" s="13" t="s">
        <v>68</v>
      </c>
      <c r="B28" s="14">
        <v>0</v>
      </c>
      <c r="C28" s="14">
        <f>D10+B14+B21</f>
        <v>0</v>
      </c>
      <c r="D28" s="14">
        <f>SUM(B28:C28)</f>
        <v>0</v>
      </c>
      <c r="E28" s="31"/>
    </row>
    <row r="29" spans="1:11" x14ac:dyDescent="0.4">
      <c r="A29" s="32" t="s">
        <v>89</v>
      </c>
      <c r="B29" s="33">
        <f>SUM(B28:B28)</f>
        <v>0</v>
      </c>
      <c r="C29" s="33">
        <f>SUM(C28:C28)</f>
        <v>0</v>
      </c>
      <c r="D29" s="33">
        <f>SUM(D28:D28)</f>
        <v>0</v>
      </c>
      <c r="E29" s="34"/>
    </row>
  </sheetData>
  <mergeCells count="2">
    <mergeCell ref="B26:D26"/>
    <mergeCell ref="E26:E27"/>
  </mergeCells>
  <phoneticPr fontId="3"/>
  <pageMargins left="0.70866141732283472" right="0.70866141732283472" top="0.74803149606299213" bottom="0.74803149606299213" header="0.31496062992125984" footer="0.31496062992125984"/>
  <pageSetup paperSize="9" scale="6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E57B1-2DE6-484C-9376-0B2B72B5472B}">
  <dimension ref="A1:M46"/>
  <sheetViews>
    <sheetView zoomScaleNormal="100" workbookViewId="0"/>
  </sheetViews>
  <sheetFormatPr defaultColWidth="8.8984375" defaultRowHeight="15" x14ac:dyDescent="0.4"/>
  <cols>
    <col min="1" max="1" width="30.69921875" style="36" customWidth="1"/>
    <col min="2" max="11" width="15.3984375" style="36" customWidth="1"/>
    <col min="12" max="12" width="8.19921875" style="46" bestFit="1" customWidth="1"/>
    <col min="13" max="13" width="11.3984375" style="36" bestFit="1" customWidth="1"/>
    <col min="14" max="16384" width="8.8984375" style="36"/>
  </cols>
  <sheetData>
    <row r="1" spans="1:12" ht="28.8" x14ac:dyDescent="0.7">
      <c r="A1" s="35" t="s">
        <v>90</v>
      </c>
    </row>
    <row r="2" spans="1:12" ht="18" x14ac:dyDescent="0.45">
      <c r="A2" s="110" t="str">
        <f>"自治体名："&amp;'附属明細書　目次'!$A$1</f>
        <v>自治体名：石岡市</v>
      </c>
    </row>
    <row r="3" spans="1:12" ht="18" x14ac:dyDescent="0.45">
      <c r="A3" s="8" t="s">
        <v>245</v>
      </c>
    </row>
    <row r="5" spans="1:12" ht="18" x14ac:dyDescent="0.45">
      <c r="A5" s="38" t="s">
        <v>91</v>
      </c>
      <c r="H5" s="39" t="s">
        <v>59</v>
      </c>
    </row>
    <row r="6" spans="1:12" ht="45" x14ac:dyDescent="0.4">
      <c r="A6" s="40" t="s">
        <v>60</v>
      </c>
      <c r="B6" s="27" t="s">
        <v>61</v>
      </c>
      <c r="C6" s="27" t="s">
        <v>62</v>
      </c>
      <c r="D6" s="27" t="s">
        <v>63</v>
      </c>
      <c r="E6" s="27" t="s">
        <v>64</v>
      </c>
      <c r="F6" s="27" t="s">
        <v>65</v>
      </c>
      <c r="G6" s="27" t="s">
        <v>66</v>
      </c>
      <c r="H6" s="27" t="s">
        <v>67</v>
      </c>
    </row>
    <row r="7" spans="1:12" x14ac:dyDescent="0.4">
      <c r="A7" s="41"/>
      <c r="B7" s="22"/>
      <c r="C7" s="22"/>
      <c r="D7" s="22"/>
      <c r="E7" s="22"/>
      <c r="F7" s="22"/>
      <c r="G7" s="22"/>
      <c r="H7" s="22"/>
    </row>
    <row r="8" spans="1:12" x14ac:dyDescent="0.4">
      <c r="A8" s="41"/>
      <c r="B8" s="22"/>
      <c r="C8" s="22"/>
      <c r="D8" s="22"/>
      <c r="E8" s="22"/>
      <c r="F8" s="22"/>
      <c r="G8" s="22"/>
      <c r="H8" s="22"/>
    </row>
    <row r="9" spans="1:12" x14ac:dyDescent="0.4">
      <c r="A9" s="41"/>
      <c r="B9" s="22"/>
      <c r="C9" s="22"/>
      <c r="D9" s="22"/>
      <c r="E9" s="22"/>
      <c r="F9" s="22"/>
      <c r="G9" s="22"/>
      <c r="H9" s="22"/>
    </row>
    <row r="10" spans="1:12" x14ac:dyDescent="0.4">
      <c r="A10" s="41"/>
      <c r="B10" s="22"/>
      <c r="C10" s="22"/>
      <c r="D10" s="22"/>
      <c r="E10" s="22"/>
      <c r="F10" s="22"/>
      <c r="G10" s="22"/>
      <c r="H10" s="22"/>
    </row>
    <row r="11" spans="1:12" x14ac:dyDescent="0.4">
      <c r="A11" s="42" t="s">
        <v>46</v>
      </c>
      <c r="B11" s="22">
        <f>SUM(B7:B10)</f>
        <v>0</v>
      </c>
      <c r="C11" s="22" t="s">
        <v>69</v>
      </c>
      <c r="D11" s="22">
        <f>SUM(D7:D10)</f>
        <v>0</v>
      </c>
      <c r="E11" s="22" t="s">
        <v>69</v>
      </c>
      <c r="F11" s="22">
        <f>SUM(F7:F10)</f>
        <v>0</v>
      </c>
      <c r="G11" s="22">
        <f>SUM(G7:G10)</f>
        <v>0</v>
      </c>
      <c r="H11" s="22"/>
    </row>
    <row r="12" spans="1:12" x14ac:dyDescent="0.4">
      <c r="E12" s="36" t="s">
        <v>70</v>
      </c>
    </row>
    <row r="13" spans="1:12" ht="18" x14ac:dyDescent="0.45">
      <c r="A13" s="38" t="s">
        <v>71</v>
      </c>
      <c r="J13" s="39" t="s">
        <v>59</v>
      </c>
    </row>
    <row r="14" spans="1:12" ht="45" x14ac:dyDescent="0.4">
      <c r="A14" s="40" t="s">
        <v>72</v>
      </c>
      <c r="B14" s="27" t="s">
        <v>73</v>
      </c>
      <c r="C14" s="27" t="s">
        <v>74</v>
      </c>
      <c r="D14" s="27" t="s">
        <v>75</v>
      </c>
      <c r="E14" s="27" t="s">
        <v>76</v>
      </c>
      <c r="F14" s="27" t="s">
        <v>77</v>
      </c>
      <c r="G14" s="27" t="s">
        <v>78</v>
      </c>
      <c r="H14" s="27" t="s">
        <v>79</v>
      </c>
      <c r="I14" s="27" t="s">
        <v>80</v>
      </c>
      <c r="J14" s="27" t="s">
        <v>67</v>
      </c>
    </row>
    <row r="15" spans="1:12" x14ac:dyDescent="0.4">
      <c r="A15" s="43" t="s">
        <v>68</v>
      </c>
      <c r="B15" s="44">
        <f>SUM(B16:B21)</f>
        <v>1046720250</v>
      </c>
      <c r="C15" s="44" t="s">
        <v>69</v>
      </c>
      <c r="D15" s="44" t="s">
        <v>69</v>
      </c>
      <c r="E15" s="44" t="s">
        <v>69</v>
      </c>
      <c r="F15" s="44" t="s">
        <v>69</v>
      </c>
      <c r="G15" s="45" t="s">
        <v>69</v>
      </c>
      <c r="H15" s="44">
        <f>SUM(H16:H21)</f>
        <v>1236059062.4289224</v>
      </c>
      <c r="I15" s="44">
        <f>SUM(I16:I21)</f>
        <v>9000000</v>
      </c>
      <c r="J15" s="44">
        <f>SUM(J16:J19)</f>
        <v>222847000</v>
      </c>
    </row>
    <row r="16" spans="1:12" s="7" customFormat="1" x14ac:dyDescent="0.4">
      <c r="A16" s="16" t="s">
        <v>246</v>
      </c>
      <c r="B16" s="17">
        <v>820873000</v>
      </c>
      <c r="C16" s="17">
        <v>4648748552</v>
      </c>
      <c r="D16" s="17">
        <v>1799064308</v>
      </c>
      <c r="E16" s="17">
        <f>C16-D16</f>
        <v>2849684244</v>
      </c>
      <c r="F16" s="17">
        <v>2715345441</v>
      </c>
      <c r="G16" s="21">
        <f>+B16/F16</f>
        <v>0.30230886560705555</v>
      </c>
      <c r="H16" s="17">
        <f>E16*G16</f>
        <v>861484811.14193976</v>
      </c>
      <c r="I16" s="22">
        <f t="shared" ref="I16:I17" si="0">IF(B16*0.7&lt;H16,0,B16-H16)</f>
        <v>0</v>
      </c>
      <c r="J16" s="23"/>
      <c r="K16" s="24"/>
      <c r="L16" s="20"/>
    </row>
    <row r="17" spans="1:12" s="7" customFormat="1" x14ac:dyDescent="0.4">
      <c r="A17" s="16" t="s">
        <v>247</v>
      </c>
      <c r="B17" s="17">
        <v>213847250</v>
      </c>
      <c r="C17" s="17">
        <v>11374664237</v>
      </c>
      <c r="D17" s="17">
        <v>4196622394</v>
      </c>
      <c r="E17" s="17">
        <f t="shared" ref="E17:E19" si="1">C17-D17</f>
        <v>7178041843</v>
      </c>
      <c r="F17" s="17">
        <v>6918898089</v>
      </c>
      <c r="G17" s="21">
        <f t="shared" ref="G17:G19" si="2">+B17/F17</f>
        <v>3.0907703401497521E-2</v>
      </c>
      <c r="H17" s="17">
        <f t="shared" ref="H17:H18" si="3">E17*G17</f>
        <v>221856788.28698263</v>
      </c>
      <c r="I17" s="22">
        <f t="shared" si="0"/>
        <v>0</v>
      </c>
      <c r="J17" s="23">
        <v>213847000</v>
      </c>
      <c r="K17" s="24"/>
      <c r="L17" s="20"/>
    </row>
    <row r="18" spans="1:12" s="7" customFormat="1" x14ac:dyDescent="0.4">
      <c r="A18" s="16" t="s">
        <v>248</v>
      </c>
      <c r="B18" s="17">
        <v>3000000</v>
      </c>
      <c r="C18" s="17">
        <v>187949339</v>
      </c>
      <c r="D18" s="17">
        <v>35231876</v>
      </c>
      <c r="E18" s="17">
        <f t="shared" si="1"/>
        <v>152717463</v>
      </c>
      <c r="F18" s="17">
        <v>3000000</v>
      </c>
      <c r="G18" s="21">
        <f t="shared" si="2"/>
        <v>1</v>
      </c>
      <c r="H18" s="17">
        <f t="shared" si="3"/>
        <v>152717463</v>
      </c>
      <c r="I18" s="22">
        <f>IF(B18*0.7&lt;H18,0,B18-H18)</f>
        <v>0</v>
      </c>
      <c r="J18" s="23"/>
      <c r="K18" s="24"/>
      <c r="L18" s="20"/>
    </row>
    <row r="19" spans="1:12" s="7" customFormat="1" x14ac:dyDescent="0.4">
      <c r="A19" s="16" t="s">
        <v>249</v>
      </c>
      <c r="B19" s="17">
        <v>9000000</v>
      </c>
      <c r="C19" s="17">
        <v>14631644</v>
      </c>
      <c r="D19" s="17">
        <v>38273139</v>
      </c>
      <c r="E19" s="17">
        <f t="shared" si="1"/>
        <v>-23641495</v>
      </c>
      <c r="F19" s="17">
        <v>20000000</v>
      </c>
      <c r="G19" s="21">
        <f t="shared" si="2"/>
        <v>0.45</v>
      </c>
      <c r="H19" s="17">
        <v>0</v>
      </c>
      <c r="I19" s="22">
        <f>IF(B19*0.7&lt;H19,0,B19-H19)</f>
        <v>9000000</v>
      </c>
      <c r="J19" s="23">
        <v>9000000</v>
      </c>
      <c r="K19" s="24"/>
      <c r="L19" s="20"/>
    </row>
    <row r="20" spans="1:12" x14ac:dyDescent="0.4">
      <c r="A20" s="41"/>
      <c r="B20" s="22"/>
      <c r="C20" s="22"/>
      <c r="D20" s="22"/>
      <c r="E20" s="22"/>
      <c r="F20" s="22"/>
      <c r="G20" s="47"/>
      <c r="H20" s="22"/>
      <c r="I20" s="22"/>
      <c r="J20" s="22"/>
    </row>
    <row r="21" spans="1:12" x14ac:dyDescent="0.4">
      <c r="A21" s="41"/>
      <c r="B21" s="22"/>
      <c r="C21" s="22"/>
      <c r="D21" s="22"/>
      <c r="E21" s="22"/>
      <c r="F21" s="22"/>
      <c r="G21" s="48"/>
      <c r="H21" s="22"/>
      <c r="I21" s="22"/>
      <c r="J21" s="22"/>
    </row>
    <row r="22" spans="1:12" x14ac:dyDescent="0.4">
      <c r="A22" s="42" t="s">
        <v>46</v>
      </c>
      <c r="B22" s="22">
        <f>B15</f>
        <v>1046720250</v>
      </c>
      <c r="C22" s="22" t="s">
        <v>69</v>
      </c>
      <c r="D22" s="22" t="s">
        <v>69</v>
      </c>
      <c r="E22" s="22" t="s">
        <v>69</v>
      </c>
      <c r="F22" s="22" t="s">
        <v>69</v>
      </c>
      <c r="G22" s="48" t="s">
        <v>69</v>
      </c>
      <c r="H22" s="22">
        <f>H15</f>
        <v>1236059062.4289224</v>
      </c>
      <c r="I22" s="22">
        <f>I15</f>
        <v>9000000</v>
      </c>
      <c r="J22" s="22">
        <f>J15</f>
        <v>222847000</v>
      </c>
    </row>
    <row r="24" spans="1:12" ht="18" x14ac:dyDescent="0.45">
      <c r="A24" s="38" t="s">
        <v>81</v>
      </c>
      <c r="K24" s="39" t="s">
        <v>59</v>
      </c>
    </row>
    <row r="25" spans="1:12" ht="45" x14ac:dyDescent="0.4">
      <c r="A25" s="40" t="s">
        <v>72</v>
      </c>
      <c r="B25" s="27" t="s">
        <v>82</v>
      </c>
      <c r="C25" s="27" t="s">
        <v>74</v>
      </c>
      <c r="D25" s="27" t="s">
        <v>75</v>
      </c>
      <c r="E25" s="27" t="s">
        <v>76</v>
      </c>
      <c r="F25" s="27" t="s">
        <v>77</v>
      </c>
      <c r="G25" s="27" t="s">
        <v>78</v>
      </c>
      <c r="H25" s="27" t="s">
        <v>79</v>
      </c>
      <c r="I25" s="27" t="s">
        <v>83</v>
      </c>
      <c r="J25" s="27" t="s">
        <v>84</v>
      </c>
      <c r="K25" s="27" t="s">
        <v>67</v>
      </c>
    </row>
    <row r="26" spans="1:12" x14ac:dyDescent="0.4">
      <c r="A26" s="43" t="s">
        <v>68</v>
      </c>
      <c r="B26" s="44">
        <f>SUM(B27:B41)</f>
        <v>89242000</v>
      </c>
      <c r="C26" s="44" t="s">
        <v>69</v>
      </c>
      <c r="D26" s="44" t="s">
        <v>69</v>
      </c>
      <c r="E26" s="44" t="s">
        <v>69</v>
      </c>
      <c r="F26" s="44" t="s">
        <v>69</v>
      </c>
      <c r="G26" s="45" t="s">
        <v>69</v>
      </c>
      <c r="H26" s="44">
        <f>SUM(H27:H41)</f>
        <v>630477498.95552516</v>
      </c>
      <c r="I26" s="44">
        <f>SUM(I27:I41)</f>
        <v>0</v>
      </c>
      <c r="J26" s="44">
        <f>SUM(J27:J41)</f>
        <v>108009138</v>
      </c>
      <c r="K26" s="44">
        <f>SUM(K27:K41)</f>
        <v>89242000</v>
      </c>
    </row>
    <row r="27" spans="1:12" s="7" customFormat="1" x14ac:dyDescent="0.4">
      <c r="A27" s="16" t="s">
        <v>250</v>
      </c>
      <c r="B27" s="17">
        <v>16220000</v>
      </c>
      <c r="C27" s="17">
        <v>186476174359</v>
      </c>
      <c r="D27" s="17">
        <v>179057676130</v>
      </c>
      <c r="E27" s="17">
        <f>C27-D27</f>
        <v>7418498229</v>
      </c>
      <c r="F27" s="17">
        <v>4530220000</v>
      </c>
      <c r="G27" s="21">
        <f>+B27/F27</f>
        <v>3.5804000688708275E-3</v>
      </c>
      <c r="H27" s="17">
        <f>E27*G27</f>
        <v>26561191.570029713</v>
      </c>
      <c r="I27" s="22">
        <f t="shared" ref="I27:I38" si="4">IF(B27*0.7&lt;H27,0,B27-H27)</f>
        <v>0</v>
      </c>
      <c r="J27" s="23">
        <f>B27-I27</f>
        <v>16220000</v>
      </c>
      <c r="K27" s="23">
        <v>16220000</v>
      </c>
      <c r="L27" s="20"/>
    </row>
    <row r="28" spans="1:12" s="7" customFormat="1" x14ac:dyDescent="0.4">
      <c r="A28" s="16" t="s">
        <v>251</v>
      </c>
      <c r="B28" s="17">
        <v>500000</v>
      </c>
      <c r="C28" s="17">
        <v>3268705807</v>
      </c>
      <c r="D28" s="17">
        <v>672714433</v>
      </c>
      <c r="E28" s="17">
        <f t="shared" ref="E28:E38" si="5">C28-D28</f>
        <v>2595991374</v>
      </c>
      <c r="F28" s="17">
        <v>20000000</v>
      </c>
      <c r="G28" s="21">
        <f t="shared" ref="G28:G38" si="6">+B28/F28</f>
        <v>2.5000000000000001E-2</v>
      </c>
      <c r="H28" s="17">
        <f t="shared" ref="H28:H38" si="7">E28*G28</f>
        <v>64899784.350000001</v>
      </c>
      <c r="I28" s="22">
        <f t="shared" si="4"/>
        <v>0</v>
      </c>
      <c r="J28" s="23">
        <f t="shared" ref="J28:J38" si="8">B28-I28</f>
        <v>500000</v>
      </c>
      <c r="K28" s="23">
        <v>500000</v>
      </c>
      <c r="L28" s="20"/>
    </row>
    <row r="29" spans="1:12" s="7" customFormat="1" x14ac:dyDescent="0.4">
      <c r="A29" s="16" t="s">
        <v>252</v>
      </c>
      <c r="B29" s="17">
        <v>446000</v>
      </c>
      <c r="C29" s="17">
        <v>1672967004</v>
      </c>
      <c r="D29" s="17">
        <v>970417888</v>
      </c>
      <c r="E29" s="17">
        <f t="shared" si="5"/>
        <v>702549116</v>
      </c>
      <c r="F29" s="17">
        <v>20000000</v>
      </c>
      <c r="G29" s="21">
        <f t="shared" si="6"/>
        <v>2.23E-2</v>
      </c>
      <c r="H29" s="17">
        <f t="shared" si="7"/>
        <v>15666845.286800001</v>
      </c>
      <c r="I29" s="22">
        <f t="shared" si="4"/>
        <v>0</v>
      </c>
      <c r="J29" s="23">
        <f t="shared" si="8"/>
        <v>446000</v>
      </c>
      <c r="K29" s="23">
        <v>446000</v>
      </c>
      <c r="L29" s="20"/>
    </row>
    <row r="30" spans="1:12" s="7" customFormat="1" x14ac:dyDescent="0.4">
      <c r="A30" s="16" t="s">
        <v>253</v>
      </c>
      <c r="B30" s="17">
        <v>47314000</v>
      </c>
      <c r="C30" s="17">
        <v>736477222988</v>
      </c>
      <c r="D30" s="17">
        <v>676176893574</v>
      </c>
      <c r="E30" s="17">
        <f t="shared" si="5"/>
        <v>60300329414</v>
      </c>
      <c r="F30" s="17">
        <v>8858620135</v>
      </c>
      <c r="G30" s="21">
        <f t="shared" si="6"/>
        <v>5.3410124013631155E-3</v>
      </c>
      <c r="H30" s="17">
        <f t="shared" si="7"/>
        <v>322064807.20645505</v>
      </c>
      <c r="I30" s="22">
        <f t="shared" si="4"/>
        <v>0</v>
      </c>
      <c r="J30" s="23">
        <f t="shared" si="8"/>
        <v>47314000</v>
      </c>
      <c r="K30" s="23">
        <v>47314000</v>
      </c>
      <c r="L30" s="20"/>
    </row>
    <row r="31" spans="1:12" s="7" customFormat="1" x14ac:dyDescent="0.4">
      <c r="A31" s="16" t="s">
        <v>254</v>
      </c>
      <c r="B31" s="17">
        <v>150000</v>
      </c>
      <c r="C31" s="17">
        <v>5193322846</v>
      </c>
      <c r="D31" s="17">
        <v>1523403781</v>
      </c>
      <c r="E31" s="17">
        <f t="shared" si="5"/>
        <v>3669919065</v>
      </c>
      <c r="F31" s="17">
        <v>74175000</v>
      </c>
      <c r="G31" s="21">
        <f t="shared" si="6"/>
        <v>2.0222446916076846E-3</v>
      </c>
      <c r="H31" s="17">
        <f t="shared" si="7"/>
        <v>7421474.3478260869</v>
      </c>
      <c r="I31" s="22">
        <f t="shared" si="4"/>
        <v>0</v>
      </c>
      <c r="J31" s="23">
        <f t="shared" si="8"/>
        <v>150000</v>
      </c>
      <c r="K31" s="23">
        <v>150000</v>
      </c>
      <c r="L31" s="20"/>
    </row>
    <row r="32" spans="1:12" s="7" customFormat="1" x14ac:dyDescent="0.4">
      <c r="A32" s="16" t="s">
        <v>255</v>
      </c>
      <c r="B32" s="17">
        <v>6110000</v>
      </c>
      <c r="C32" s="17">
        <v>8022556621</v>
      </c>
      <c r="D32" s="17">
        <v>6382326275</v>
      </c>
      <c r="E32" s="17">
        <f t="shared" si="5"/>
        <v>1640230346</v>
      </c>
      <c r="F32" s="17">
        <v>1602120435</v>
      </c>
      <c r="G32" s="21">
        <f t="shared" si="6"/>
        <v>3.8136958161949916E-3</v>
      </c>
      <c r="H32" s="17">
        <f t="shared" si="7"/>
        <v>6255339.6081362637</v>
      </c>
      <c r="I32" s="22">
        <f t="shared" si="4"/>
        <v>0</v>
      </c>
      <c r="J32" s="23">
        <f t="shared" si="8"/>
        <v>6110000</v>
      </c>
      <c r="K32" s="23">
        <v>6110000</v>
      </c>
      <c r="L32" s="20"/>
    </row>
    <row r="33" spans="1:13" s="7" customFormat="1" x14ac:dyDescent="0.4">
      <c r="A33" s="16" t="s">
        <v>256</v>
      </c>
      <c r="B33" s="17">
        <v>797000</v>
      </c>
      <c r="C33" s="17">
        <v>334036965</v>
      </c>
      <c r="D33" s="17">
        <v>4395584</v>
      </c>
      <c r="E33" s="17">
        <f t="shared" si="5"/>
        <v>329641381</v>
      </c>
      <c r="F33" s="17">
        <v>317930000</v>
      </c>
      <c r="G33" s="21">
        <f t="shared" si="6"/>
        <v>2.5068411285503098E-3</v>
      </c>
      <c r="H33" s="17">
        <f t="shared" si="7"/>
        <v>826358.57156292268</v>
      </c>
      <c r="I33" s="22">
        <f t="shared" si="4"/>
        <v>0</v>
      </c>
      <c r="J33" s="23">
        <f t="shared" si="8"/>
        <v>797000</v>
      </c>
      <c r="K33" s="23">
        <v>797000</v>
      </c>
      <c r="L33" s="20"/>
    </row>
    <row r="34" spans="1:13" s="7" customFormat="1" x14ac:dyDescent="0.4">
      <c r="A34" s="16" t="s">
        <v>257</v>
      </c>
      <c r="B34" s="17">
        <v>2750000</v>
      </c>
      <c r="C34" s="17">
        <v>428443038</v>
      </c>
      <c r="D34" s="17">
        <v>2146084</v>
      </c>
      <c r="E34" s="17">
        <f t="shared" si="5"/>
        <v>426296954</v>
      </c>
      <c r="F34" s="17">
        <v>417333012</v>
      </c>
      <c r="G34" s="21">
        <f t="shared" si="6"/>
        <v>6.5894619426847545E-3</v>
      </c>
      <c r="H34" s="17">
        <f t="shared" si="7"/>
        <v>2809067.5546654332</v>
      </c>
      <c r="I34" s="22">
        <f t="shared" si="4"/>
        <v>0</v>
      </c>
      <c r="J34" s="23">
        <f t="shared" si="8"/>
        <v>2750000</v>
      </c>
      <c r="K34" s="23">
        <v>2750000</v>
      </c>
      <c r="L34" s="20"/>
    </row>
    <row r="35" spans="1:13" s="7" customFormat="1" x14ac:dyDescent="0.4">
      <c r="A35" s="16" t="s">
        <v>258</v>
      </c>
      <c r="B35" s="17">
        <v>2673000</v>
      </c>
      <c r="C35" s="17">
        <v>570650227</v>
      </c>
      <c r="D35" s="17">
        <v>15505083</v>
      </c>
      <c r="E35" s="17">
        <f t="shared" si="5"/>
        <v>555145144</v>
      </c>
      <c r="F35" s="17">
        <v>491400000</v>
      </c>
      <c r="G35" s="21">
        <f t="shared" si="6"/>
        <v>5.4395604395604397E-3</v>
      </c>
      <c r="H35" s="17">
        <f t="shared" si="7"/>
        <v>3019745.5635164836</v>
      </c>
      <c r="I35" s="22">
        <f t="shared" si="4"/>
        <v>0</v>
      </c>
      <c r="J35" s="23">
        <f t="shared" si="8"/>
        <v>2673000</v>
      </c>
      <c r="K35" s="23">
        <v>2673000</v>
      </c>
      <c r="L35" s="20"/>
    </row>
    <row r="36" spans="1:13" s="7" customFormat="1" x14ac:dyDescent="0.4">
      <c r="A36" s="16" t="s">
        <v>259</v>
      </c>
      <c r="B36" s="17">
        <v>70000</v>
      </c>
      <c r="C36" s="17">
        <v>2165816831</v>
      </c>
      <c r="D36" s="17">
        <v>545822205</v>
      </c>
      <c r="E36" s="17">
        <f t="shared" si="5"/>
        <v>1619994626</v>
      </c>
      <c r="F36" s="17">
        <v>400000000</v>
      </c>
      <c r="G36" s="21">
        <f t="shared" si="6"/>
        <v>1.75E-4</v>
      </c>
      <c r="H36" s="17">
        <f t="shared" si="7"/>
        <v>283499.05955000001</v>
      </c>
      <c r="I36" s="22">
        <f t="shared" si="4"/>
        <v>0</v>
      </c>
      <c r="J36" s="23">
        <f t="shared" si="8"/>
        <v>70000</v>
      </c>
      <c r="K36" s="23">
        <v>70000</v>
      </c>
      <c r="L36" s="20"/>
    </row>
    <row r="37" spans="1:13" s="7" customFormat="1" x14ac:dyDescent="0.4">
      <c r="A37" s="16" t="s">
        <v>260</v>
      </c>
      <c r="B37" s="17">
        <v>2712000</v>
      </c>
      <c r="C37" s="17">
        <v>838181396</v>
      </c>
      <c r="D37" s="17">
        <v>818945</v>
      </c>
      <c r="E37" s="17">
        <f t="shared" si="5"/>
        <v>837362451</v>
      </c>
      <c r="F37" s="17">
        <v>804311000</v>
      </c>
      <c r="G37" s="21">
        <f t="shared" si="6"/>
        <v>3.3718300508136776E-3</v>
      </c>
      <c r="H37" s="17">
        <f t="shared" si="7"/>
        <v>2823443.8757047956</v>
      </c>
      <c r="I37" s="22">
        <f t="shared" si="4"/>
        <v>0</v>
      </c>
      <c r="J37" s="23">
        <f t="shared" si="8"/>
        <v>2712000</v>
      </c>
      <c r="K37" s="23">
        <v>2712000</v>
      </c>
      <c r="L37" s="20"/>
    </row>
    <row r="38" spans="1:13" s="7" customFormat="1" x14ac:dyDescent="0.4">
      <c r="A38" s="16" t="s">
        <v>261</v>
      </c>
      <c r="B38" s="17">
        <v>6500000</v>
      </c>
      <c r="C38" s="17">
        <v>24164123000000</v>
      </c>
      <c r="D38" s="17">
        <v>23738232000000</v>
      </c>
      <c r="E38" s="17">
        <f t="shared" si="5"/>
        <v>425891000000</v>
      </c>
      <c r="F38" s="17">
        <v>16602000000</v>
      </c>
      <c r="G38" s="21">
        <f t="shared" si="6"/>
        <v>3.9151909408504998E-4</v>
      </c>
      <c r="H38" s="17">
        <f t="shared" si="7"/>
        <v>166744458.49897602</v>
      </c>
      <c r="I38" s="22">
        <f t="shared" si="4"/>
        <v>0</v>
      </c>
      <c r="J38" s="23">
        <f t="shared" si="8"/>
        <v>6500000</v>
      </c>
      <c r="K38" s="23">
        <v>6500000</v>
      </c>
      <c r="L38" s="20"/>
    </row>
    <row r="39" spans="1:13" s="7" customFormat="1" x14ac:dyDescent="0.4">
      <c r="A39" s="16" t="s">
        <v>262</v>
      </c>
      <c r="B39" s="17">
        <v>3000000</v>
      </c>
      <c r="C39" s="17">
        <v>150819057</v>
      </c>
      <c r="D39" s="17">
        <v>96780736</v>
      </c>
      <c r="E39" s="17">
        <f t="shared" ref="E39" si="9">C39-D39</f>
        <v>54038321</v>
      </c>
      <c r="F39" s="17">
        <v>14603000</v>
      </c>
      <c r="G39" s="21">
        <f t="shared" ref="G39" si="10">+B39/F39</f>
        <v>0.20543723892350887</v>
      </c>
      <c r="H39" s="17">
        <f t="shared" ref="H39" si="11">E39*G39</f>
        <v>11101483.462302268</v>
      </c>
      <c r="I39" s="22">
        <f t="shared" ref="I39" si="12">IF(B39*0.7&lt;H39,0,B39-H39)</f>
        <v>0</v>
      </c>
      <c r="J39" s="23">
        <f t="shared" ref="J39" si="13">B39-I39</f>
        <v>3000000</v>
      </c>
      <c r="K39" s="23">
        <v>3000000</v>
      </c>
      <c r="L39" s="20"/>
    </row>
    <row r="40" spans="1:13" s="7" customFormat="1" x14ac:dyDescent="0.4">
      <c r="A40" s="16" t="s">
        <v>263</v>
      </c>
      <c r="B40" s="17" t="s">
        <v>33</v>
      </c>
      <c r="C40" s="17" t="s">
        <v>33</v>
      </c>
      <c r="D40" s="17" t="s">
        <v>33</v>
      </c>
      <c r="E40" s="17" t="s">
        <v>33</v>
      </c>
      <c r="F40" s="17" t="s">
        <v>33</v>
      </c>
      <c r="G40" s="21" t="s">
        <v>33</v>
      </c>
      <c r="H40" s="17" t="s">
        <v>33</v>
      </c>
      <c r="I40" s="22" t="s">
        <v>33</v>
      </c>
      <c r="J40" s="23">
        <v>18767138</v>
      </c>
      <c r="K40" s="23"/>
      <c r="L40" s="20"/>
    </row>
    <row r="41" spans="1:13" s="46" customFormat="1" x14ac:dyDescent="0.4">
      <c r="A41" s="41"/>
      <c r="B41" s="22"/>
      <c r="C41" s="22"/>
      <c r="D41" s="22"/>
      <c r="E41" s="22"/>
      <c r="F41" s="22"/>
      <c r="G41" s="47"/>
      <c r="H41" s="22"/>
      <c r="I41" s="22"/>
      <c r="J41" s="22"/>
      <c r="K41" s="22"/>
      <c r="M41" s="36"/>
    </row>
    <row r="42" spans="1:13" s="46" customFormat="1" x14ac:dyDescent="0.4">
      <c r="A42" s="42" t="s">
        <v>46</v>
      </c>
      <c r="B42" s="22">
        <f>B26</f>
        <v>89242000</v>
      </c>
      <c r="C42" s="22" t="s">
        <v>69</v>
      </c>
      <c r="D42" s="22" t="s">
        <v>69</v>
      </c>
      <c r="E42" s="22" t="s">
        <v>69</v>
      </c>
      <c r="F42" s="22" t="s">
        <v>69</v>
      </c>
      <c r="G42" s="48" t="s">
        <v>69</v>
      </c>
      <c r="H42" s="22">
        <f>H26</f>
        <v>630477498.95552516</v>
      </c>
      <c r="I42" s="22">
        <f t="shared" ref="I42:K42" si="14">I26</f>
        <v>0</v>
      </c>
      <c r="J42" s="22">
        <f t="shared" si="14"/>
        <v>108009138</v>
      </c>
      <c r="K42" s="22">
        <f t="shared" si="14"/>
        <v>89242000</v>
      </c>
      <c r="M42" s="36"/>
    </row>
    <row r="43" spans="1:13" s="46" customFormat="1" x14ac:dyDescent="0.4">
      <c r="A43" s="36"/>
      <c r="B43" s="36"/>
      <c r="C43" s="36"/>
      <c r="D43" s="36"/>
      <c r="E43" s="36"/>
      <c r="F43" s="36"/>
      <c r="G43" s="36"/>
      <c r="H43" s="36"/>
      <c r="I43" s="36"/>
      <c r="J43" s="36"/>
      <c r="K43" s="36"/>
      <c r="M43" s="36"/>
    </row>
    <row r="44" spans="1:13" ht="30" x14ac:dyDescent="0.4">
      <c r="A44" s="49"/>
      <c r="B44" s="27" t="s">
        <v>85</v>
      </c>
      <c r="C44" s="27" t="s">
        <v>67</v>
      </c>
      <c r="K44" s="46"/>
      <c r="L44" s="36"/>
    </row>
    <row r="45" spans="1:13" x14ac:dyDescent="0.4">
      <c r="A45" s="43" t="s">
        <v>68</v>
      </c>
      <c r="B45" s="44">
        <f>B15+J26</f>
        <v>1154729388</v>
      </c>
      <c r="C45" s="44">
        <f>J15+K26</f>
        <v>312089000</v>
      </c>
      <c r="K45" s="46"/>
      <c r="L45" s="36"/>
    </row>
    <row r="46" spans="1:13" x14ac:dyDescent="0.4">
      <c r="A46" s="50" t="s">
        <v>89</v>
      </c>
      <c r="B46" s="51">
        <f>SUM(B45:B45)</f>
        <v>1154729388</v>
      </c>
      <c r="C46" s="51"/>
      <c r="K46" s="46"/>
      <c r="L46" s="36"/>
    </row>
  </sheetData>
  <phoneticPr fontId="3"/>
  <pageMargins left="0.70866141732283472" right="0.70866141732283472" top="0.74803149606299213" bottom="0.74803149606299213" header="0.31496062992125984" footer="0.31496062992125984"/>
  <pageSetup paperSize="9" scale="4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199CD-DDD5-41D0-89B6-4D1BA41C638B}">
  <dimension ref="A1:G38"/>
  <sheetViews>
    <sheetView zoomScaleNormal="100" workbookViewId="0"/>
  </sheetViews>
  <sheetFormatPr defaultColWidth="8.8984375" defaultRowHeight="15" x14ac:dyDescent="0.4"/>
  <cols>
    <col min="1" max="1" width="43.8984375" style="7" customWidth="1"/>
    <col min="2" max="5" width="22.59765625" style="7" customWidth="1"/>
    <col min="6" max="7" width="19.69921875" style="7" customWidth="1"/>
    <col min="8" max="8" width="10.5" style="7" bestFit="1" customWidth="1"/>
    <col min="9" max="16384" width="8.8984375" style="7"/>
  </cols>
  <sheetData>
    <row r="1" spans="1:7" ht="28.8" x14ac:dyDescent="0.7">
      <c r="A1" s="6" t="s">
        <v>92</v>
      </c>
    </row>
    <row r="2" spans="1:7" ht="18" x14ac:dyDescent="0.45">
      <c r="A2" s="110" t="str">
        <f>"自治体名："&amp;'附属明細書　目次'!$A$1</f>
        <v>自治体名：石岡市</v>
      </c>
    </row>
    <row r="3" spans="1:7" ht="18" x14ac:dyDescent="0.45">
      <c r="A3" s="8" t="s">
        <v>245</v>
      </c>
    </row>
    <row r="4" spans="1:7" ht="18" x14ac:dyDescent="0.45">
      <c r="G4" s="10" t="s">
        <v>59</v>
      </c>
    </row>
    <row r="5" spans="1:7" ht="33" customHeight="1" x14ac:dyDescent="0.4">
      <c r="A5" s="11" t="s">
        <v>93</v>
      </c>
      <c r="B5" s="11" t="s">
        <v>94</v>
      </c>
      <c r="C5" s="11" t="s">
        <v>95</v>
      </c>
      <c r="D5" s="11" t="s">
        <v>96</v>
      </c>
      <c r="E5" s="11" t="s">
        <v>55</v>
      </c>
      <c r="F5" s="12" t="s">
        <v>97</v>
      </c>
      <c r="G5" s="12" t="s">
        <v>67</v>
      </c>
    </row>
    <row r="6" spans="1:7" ht="15" customHeight="1" x14ac:dyDescent="0.4">
      <c r="A6" s="13" t="s">
        <v>68</v>
      </c>
      <c r="B6" s="14">
        <f>SUM(B7:B9)</f>
        <v>12073453693</v>
      </c>
      <c r="C6" s="14">
        <f t="shared" ref="C6:D6" si="0">SUM(C7:C9)</f>
        <v>0</v>
      </c>
      <c r="D6" s="14">
        <f t="shared" si="0"/>
        <v>649140372</v>
      </c>
      <c r="E6" s="14">
        <f>SUM(E7:E9)</f>
        <v>6206400</v>
      </c>
      <c r="F6" s="14">
        <f>SUM(F7:F9)</f>
        <v>12728800465</v>
      </c>
      <c r="G6" s="14">
        <f>SUM(G7:G9)</f>
        <v>12708126000</v>
      </c>
    </row>
    <row r="7" spans="1:7" ht="15" customHeight="1" x14ac:dyDescent="0.4">
      <c r="A7" s="16" t="s">
        <v>98</v>
      </c>
      <c r="B7" s="17">
        <v>3601091235</v>
      </c>
      <c r="C7" s="17">
        <v>0</v>
      </c>
      <c r="D7" s="17">
        <v>0</v>
      </c>
      <c r="E7" s="17">
        <v>0</v>
      </c>
      <c r="F7" s="17">
        <f>SUM(B7:E7)</f>
        <v>3601091235</v>
      </c>
      <c r="G7" s="17">
        <v>3388869000</v>
      </c>
    </row>
    <row r="8" spans="1:7" ht="15" customHeight="1" x14ac:dyDescent="0.4">
      <c r="A8" s="16" t="s">
        <v>264</v>
      </c>
      <c r="B8" s="17">
        <v>1061793052</v>
      </c>
      <c r="C8" s="17">
        <v>0</v>
      </c>
      <c r="D8" s="17">
        <v>0</v>
      </c>
      <c r="E8" s="17">
        <v>0</v>
      </c>
      <c r="F8" s="17">
        <f t="shared" ref="F8:F37" si="1">SUM(B8:E8)</f>
        <v>1061793052</v>
      </c>
      <c r="G8" s="17">
        <v>971501000</v>
      </c>
    </row>
    <row r="9" spans="1:7" ht="15" customHeight="1" x14ac:dyDescent="0.4">
      <c r="A9" s="16" t="s">
        <v>99</v>
      </c>
      <c r="B9" s="17">
        <f t="shared" ref="B9:G9" si="2">SUM(B10:B33)</f>
        <v>7410569406</v>
      </c>
      <c r="C9" s="17">
        <f t="shared" si="2"/>
        <v>0</v>
      </c>
      <c r="D9" s="17">
        <f t="shared" si="2"/>
        <v>649140372</v>
      </c>
      <c r="E9" s="17">
        <f t="shared" si="2"/>
        <v>6206400</v>
      </c>
      <c r="F9" s="17">
        <f>SUM(F10:F33)</f>
        <v>8065916178</v>
      </c>
      <c r="G9" s="17">
        <f t="shared" si="2"/>
        <v>8347756000</v>
      </c>
    </row>
    <row r="10" spans="1:7" ht="15" customHeight="1" x14ac:dyDescent="0.4">
      <c r="A10" s="200" t="s">
        <v>267</v>
      </c>
      <c r="B10" s="52">
        <v>2487762696</v>
      </c>
      <c r="C10" s="52">
        <v>0</v>
      </c>
      <c r="D10" s="52">
        <v>0</v>
      </c>
      <c r="E10" s="52">
        <v>0</v>
      </c>
      <c r="F10" s="52">
        <f t="shared" si="1"/>
        <v>2487762696</v>
      </c>
      <c r="G10" s="52">
        <v>2467730000</v>
      </c>
    </row>
    <row r="11" spans="1:7" ht="15" customHeight="1" x14ac:dyDescent="0.4">
      <c r="A11" s="201" t="s">
        <v>268</v>
      </c>
      <c r="B11" s="53">
        <v>411098742</v>
      </c>
      <c r="C11" s="53">
        <v>0</v>
      </c>
      <c r="D11" s="53">
        <v>0</v>
      </c>
      <c r="E11" s="53">
        <v>0</v>
      </c>
      <c r="F11" s="53">
        <f t="shared" si="1"/>
        <v>411098742</v>
      </c>
      <c r="G11" s="53">
        <v>411099000</v>
      </c>
    </row>
    <row r="12" spans="1:7" ht="15" customHeight="1" x14ac:dyDescent="0.4">
      <c r="A12" s="201" t="s">
        <v>269</v>
      </c>
      <c r="B12" s="53">
        <v>507424235</v>
      </c>
      <c r="C12" s="53">
        <v>0</v>
      </c>
      <c r="D12" s="53">
        <v>0</v>
      </c>
      <c r="E12" s="53">
        <v>0</v>
      </c>
      <c r="F12" s="53">
        <f t="shared" si="1"/>
        <v>507424235</v>
      </c>
      <c r="G12" s="53">
        <v>507424000</v>
      </c>
    </row>
    <row r="13" spans="1:7" ht="15" customHeight="1" x14ac:dyDescent="0.4">
      <c r="A13" s="201" t="s">
        <v>270</v>
      </c>
      <c r="B13" s="53">
        <v>148330502</v>
      </c>
      <c r="C13" s="53">
        <v>0</v>
      </c>
      <c r="D13" s="53">
        <v>0</v>
      </c>
      <c r="E13" s="53">
        <v>0</v>
      </c>
      <c r="F13" s="53">
        <f t="shared" si="1"/>
        <v>148330502</v>
      </c>
      <c r="G13" s="53">
        <v>127843000</v>
      </c>
    </row>
    <row r="14" spans="1:7" ht="15" customHeight="1" x14ac:dyDescent="0.4">
      <c r="A14" s="201" t="s">
        <v>271</v>
      </c>
      <c r="B14" s="53">
        <v>1601182708</v>
      </c>
      <c r="C14" s="53">
        <v>0</v>
      </c>
      <c r="D14" s="53">
        <v>0</v>
      </c>
      <c r="E14" s="53">
        <v>0</v>
      </c>
      <c r="F14" s="53">
        <f t="shared" si="1"/>
        <v>1601182708</v>
      </c>
      <c r="G14" s="53">
        <v>1888229000</v>
      </c>
    </row>
    <row r="15" spans="1:7" ht="15" customHeight="1" x14ac:dyDescent="0.4">
      <c r="A15" s="201" t="s">
        <v>272</v>
      </c>
      <c r="B15" s="53">
        <v>52796970</v>
      </c>
      <c r="C15" s="53">
        <v>0</v>
      </c>
      <c r="D15" s="53">
        <v>0</v>
      </c>
      <c r="E15" s="53">
        <v>0</v>
      </c>
      <c r="F15" s="53">
        <f t="shared" si="1"/>
        <v>52796970</v>
      </c>
      <c r="G15" s="53">
        <v>53277000</v>
      </c>
    </row>
    <row r="16" spans="1:7" ht="15" customHeight="1" x14ac:dyDescent="0.4">
      <c r="A16" s="201" t="s">
        <v>273</v>
      </c>
      <c r="B16" s="53">
        <v>31798488</v>
      </c>
      <c r="C16" s="53">
        <v>0</v>
      </c>
      <c r="D16" s="53">
        <v>0</v>
      </c>
      <c r="E16" s="53">
        <v>0</v>
      </c>
      <c r="F16" s="53">
        <f t="shared" si="1"/>
        <v>31798488</v>
      </c>
      <c r="G16" s="53">
        <v>31798000</v>
      </c>
    </row>
    <row r="17" spans="1:7" ht="15" customHeight="1" x14ac:dyDescent="0.4">
      <c r="A17" s="201" t="s">
        <v>274</v>
      </c>
      <c r="B17" s="53">
        <v>4023254</v>
      </c>
      <c r="C17" s="53">
        <v>0</v>
      </c>
      <c r="D17" s="53">
        <v>0</v>
      </c>
      <c r="E17" s="53">
        <v>0</v>
      </c>
      <c r="F17" s="53">
        <f t="shared" si="1"/>
        <v>4023254</v>
      </c>
      <c r="G17" s="53">
        <v>4023000</v>
      </c>
    </row>
    <row r="18" spans="1:7" ht="15" customHeight="1" x14ac:dyDescent="0.4">
      <c r="A18" s="201" t="s">
        <v>275</v>
      </c>
      <c r="B18" s="53">
        <v>172153591</v>
      </c>
      <c r="C18" s="53">
        <v>0</v>
      </c>
      <c r="D18" s="53">
        <v>0</v>
      </c>
      <c r="E18" s="53">
        <v>0</v>
      </c>
      <c r="F18" s="53">
        <f t="shared" si="1"/>
        <v>172153591</v>
      </c>
      <c r="G18" s="53">
        <v>162971000</v>
      </c>
    </row>
    <row r="19" spans="1:7" ht="15" customHeight="1" x14ac:dyDescent="0.4">
      <c r="A19" s="201" t="s">
        <v>276</v>
      </c>
      <c r="B19" s="53">
        <v>839809301</v>
      </c>
      <c r="C19" s="53">
        <v>0</v>
      </c>
      <c r="D19" s="53">
        <v>0</v>
      </c>
      <c r="E19" s="53">
        <v>0</v>
      </c>
      <c r="F19" s="53">
        <f t="shared" si="1"/>
        <v>839809301</v>
      </c>
      <c r="G19" s="53">
        <v>839809000</v>
      </c>
    </row>
    <row r="20" spans="1:7" ht="15" customHeight="1" x14ac:dyDescent="0.4">
      <c r="A20" s="201" t="s">
        <v>289</v>
      </c>
      <c r="B20" s="53">
        <v>27516199</v>
      </c>
      <c r="C20" s="53">
        <v>0</v>
      </c>
      <c r="D20" s="53">
        <v>0</v>
      </c>
      <c r="E20" s="53">
        <v>0</v>
      </c>
      <c r="F20" s="53">
        <f t="shared" si="1"/>
        <v>27516199</v>
      </c>
      <c r="G20" s="53">
        <v>28486000</v>
      </c>
    </row>
    <row r="21" spans="1:7" ht="15" customHeight="1" x14ac:dyDescent="0.4">
      <c r="A21" s="201" t="s">
        <v>277</v>
      </c>
      <c r="B21" s="53">
        <v>164550000</v>
      </c>
      <c r="C21" s="53">
        <v>0</v>
      </c>
      <c r="D21" s="53">
        <v>0</v>
      </c>
      <c r="E21" s="53">
        <v>0</v>
      </c>
      <c r="F21" s="53">
        <f t="shared" si="1"/>
        <v>164550000</v>
      </c>
      <c r="G21" s="53">
        <v>211534000</v>
      </c>
    </row>
    <row r="22" spans="1:7" ht="15" customHeight="1" x14ac:dyDescent="0.4">
      <c r="A22" s="201" t="s">
        <v>287</v>
      </c>
      <c r="B22" s="53">
        <v>32333802</v>
      </c>
      <c r="C22" s="53">
        <v>0</v>
      </c>
      <c r="D22" s="53">
        <v>0</v>
      </c>
      <c r="E22" s="53">
        <v>0</v>
      </c>
      <c r="F22" s="53">
        <f t="shared" si="1"/>
        <v>32333802</v>
      </c>
      <c r="G22" s="53">
        <v>47131000</v>
      </c>
    </row>
    <row r="23" spans="1:7" ht="15" customHeight="1" x14ac:dyDescent="0.4">
      <c r="A23" s="201" t="s">
        <v>288</v>
      </c>
      <c r="B23" s="53">
        <v>78277078</v>
      </c>
      <c r="C23" s="53">
        <v>0</v>
      </c>
      <c r="D23" s="53">
        <v>0</v>
      </c>
      <c r="E23" s="53">
        <v>0</v>
      </c>
      <c r="F23" s="53">
        <f t="shared" si="1"/>
        <v>78277078</v>
      </c>
      <c r="G23" s="53">
        <v>59472000</v>
      </c>
    </row>
    <row r="24" spans="1:7" ht="15" customHeight="1" x14ac:dyDescent="0.4">
      <c r="A24" s="201" t="s">
        <v>290</v>
      </c>
      <c r="B24" s="53">
        <v>1928770</v>
      </c>
      <c r="C24" s="53">
        <v>0</v>
      </c>
      <c r="D24" s="53">
        <v>0</v>
      </c>
      <c r="E24" s="53">
        <v>0</v>
      </c>
      <c r="F24" s="53">
        <f t="shared" si="1"/>
        <v>1928770</v>
      </c>
      <c r="G24" s="53">
        <v>2000000</v>
      </c>
    </row>
    <row r="25" spans="1:7" ht="15" customHeight="1" x14ac:dyDescent="0.4">
      <c r="A25" s="201" t="s">
        <v>278</v>
      </c>
      <c r="B25" s="53">
        <v>300000000</v>
      </c>
      <c r="C25" s="53">
        <v>0</v>
      </c>
      <c r="D25" s="53">
        <v>0</v>
      </c>
      <c r="E25" s="53">
        <v>0</v>
      </c>
      <c r="F25" s="53">
        <f t="shared" si="1"/>
        <v>300000000</v>
      </c>
      <c r="G25" s="53">
        <v>300000000</v>
      </c>
    </row>
    <row r="26" spans="1:7" ht="15" customHeight="1" x14ac:dyDescent="0.4">
      <c r="A26" s="201" t="s">
        <v>279</v>
      </c>
      <c r="B26" s="53">
        <v>100000000</v>
      </c>
      <c r="C26" s="53">
        <v>0</v>
      </c>
      <c r="D26" s="53">
        <v>0</v>
      </c>
      <c r="E26" s="53">
        <v>0</v>
      </c>
      <c r="F26" s="53">
        <f t="shared" si="1"/>
        <v>100000000</v>
      </c>
      <c r="G26" s="53">
        <v>100000000</v>
      </c>
    </row>
    <row r="27" spans="1:7" ht="15" customHeight="1" x14ac:dyDescent="0.4">
      <c r="A27" s="201" t="s">
        <v>280</v>
      </c>
      <c r="B27" s="53">
        <v>367784787</v>
      </c>
      <c r="C27" s="53">
        <v>0</v>
      </c>
      <c r="D27" s="53">
        <v>649140372</v>
      </c>
      <c r="E27" s="53">
        <v>0</v>
      </c>
      <c r="F27" s="53">
        <f t="shared" si="1"/>
        <v>1016925159</v>
      </c>
      <c r="G27" s="53">
        <v>1016925000</v>
      </c>
    </row>
    <row r="28" spans="1:7" ht="15" customHeight="1" x14ac:dyDescent="0.4">
      <c r="A28" s="201" t="s">
        <v>281</v>
      </c>
      <c r="B28" s="53">
        <v>24314000</v>
      </c>
      <c r="C28" s="53">
        <v>0</v>
      </c>
      <c r="D28" s="53">
        <v>0</v>
      </c>
      <c r="E28" s="53">
        <v>686000</v>
      </c>
      <c r="F28" s="53">
        <f>SUM(B28:E28)</f>
        <v>25000000</v>
      </c>
      <c r="G28" s="53">
        <v>25000000</v>
      </c>
    </row>
    <row r="29" spans="1:7" ht="15" customHeight="1" x14ac:dyDescent="0.4">
      <c r="A29" s="201" t="s">
        <v>282</v>
      </c>
      <c r="B29" s="53">
        <v>4479600</v>
      </c>
      <c r="C29" s="53">
        <v>0</v>
      </c>
      <c r="D29" s="53">
        <v>0</v>
      </c>
      <c r="E29" s="53">
        <v>5520400</v>
      </c>
      <c r="F29" s="53">
        <f t="shared" si="1"/>
        <v>10000000</v>
      </c>
      <c r="G29" s="53">
        <v>10000000</v>
      </c>
    </row>
    <row r="30" spans="1:7" ht="15" customHeight="1" x14ac:dyDescent="0.4">
      <c r="A30" s="201" t="s">
        <v>283</v>
      </c>
      <c r="B30" s="53">
        <v>10695000</v>
      </c>
      <c r="C30" s="53">
        <v>0</v>
      </c>
      <c r="D30" s="53">
        <v>0</v>
      </c>
      <c r="E30" s="53">
        <v>0</v>
      </c>
      <c r="F30" s="53">
        <f t="shared" si="1"/>
        <v>10695000</v>
      </c>
      <c r="G30" s="53">
        <v>10695000</v>
      </c>
    </row>
    <row r="31" spans="1:7" ht="15" customHeight="1" x14ac:dyDescent="0.4">
      <c r="A31" s="201" t="s">
        <v>284</v>
      </c>
      <c r="B31" s="53">
        <v>20309683</v>
      </c>
      <c r="C31" s="53">
        <v>0</v>
      </c>
      <c r="D31" s="53">
        <v>0</v>
      </c>
      <c r="E31" s="53">
        <v>0</v>
      </c>
      <c r="F31" s="53">
        <f t="shared" si="1"/>
        <v>20309683</v>
      </c>
      <c r="G31" s="53">
        <v>20310000</v>
      </c>
    </row>
    <row r="32" spans="1:7" ht="15" customHeight="1" x14ac:dyDescent="0.4">
      <c r="A32" s="201" t="s">
        <v>285</v>
      </c>
      <c r="B32" s="53">
        <v>12000000</v>
      </c>
      <c r="C32" s="53">
        <v>0</v>
      </c>
      <c r="D32" s="53">
        <v>0</v>
      </c>
      <c r="E32" s="53">
        <v>0</v>
      </c>
      <c r="F32" s="53">
        <f t="shared" si="1"/>
        <v>12000000</v>
      </c>
      <c r="G32" s="53">
        <v>12000000</v>
      </c>
    </row>
    <row r="33" spans="1:7" ht="15" customHeight="1" x14ac:dyDescent="0.4">
      <c r="A33" s="201" t="s">
        <v>286</v>
      </c>
      <c r="B33" s="53">
        <v>10000000</v>
      </c>
      <c r="C33" s="53">
        <v>0</v>
      </c>
      <c r="D33" s="53">
        <v>0</v>
      </c>
      <c r="E33" s="53">
        <v>0</v>
      </c>
      <c r="F33" s="53">
        <f t="shared" si="1"/>
        <v>10000000</v>
      </c>
      <c r="G33" s="53">
        <v>10000000</v>
      </c>
    </row>
    <row r="34" spans="1:7" ht="15" customHeight="1" x14ac:dyDescent="0.4">
      <c r="A34" s="13" t="s">
        <v>265</v>
      </c>
      <c r="B34" s="14">
        <f t="shared" ref="B34:E34" si="3">SUM(B35:B35)</f>
        <v>8757326</v>
      </c>
      <c r="C34" s="14">
        <f t="shared" si="3"/>
        <v>0</v>
      </c>
      <c r="D34" s="14">
        <f t="shared" si="3"/>
        <v>0</v>
      </c>
      <c r="E34" s="14">
        <f t="shared" si="3"/>
        <v>0</v>
      </c>
      <c r="F34" s="14">
        <f>F35</f>
        <v>8757326</v>
      </c>
      <c r="G34" s="14">
        <f>G35</f>
        <v>3884000</v>
      </c>
    </row>
    <row r="35" spans="1:7" ht="15" customHeight="1" x14ac:dyDescent="0.4">
      <c r="A35" s="16" t="s">
        <v>266</v>
      </c>
      <c r="B35" s="17">
        <v>8757326</v>
      </c>
      <c r="C35" s="17">
        <v>0</v>
      </c>
      <c r="D35" s="17">
        <v>0</v>
      </c>
      <c r="E35" s="17">
        <v>0</v>
      </c>
      <c r="F35" s="17">
        <f t="shared" si="1"/>
        <v>8757326</v>
      </c>
      <c r="G35" s="17">
        <v>3884000</v>
      </c>
    </row>
    <row r="36" spans="1:7" ht="18" hidden="1" customHeight="1" x14ac:dyDescent="0.4">
      <c r="A36" s="13"/>
      <c r="B36" s="14">
        <f t="shared" ref="B36:E36" si="4">SUM(B37:B37)</f>
        <v>0</v>
      </c>
      <c r="C36" s="14">
        <f t="shared" si="4"/>
        <v>0</v>
      </c>
      <c r="D36" s="14">
        <f t="shared" si="4"/>
        <v>0</v>
      </c>
      <c r="E36" s="14">
        <f t="shared" si="4"/>
        <v>0</v>
      </c>
      <c r="F36" s="14">
        <f>F37</f>
        <v>0</v>
      </c>
      <c r="G36" s="14">
        <f>G37</f>
        <v>0</v>
      </c>
    </row>
    <row r="37" spans="1:7" ht="18" hidden="1" customHeight="1" x14ac:dyDescent="0.4">
      <c r="A37" s="16"/>
      <c r="B37" s="17">
        <v>0</v>
      </c>
      <c r="C37" s="17">
        <v>0</v>
      </c>
      <c r="D37" s="17">
        <v>0</v>
      </c>
      <c r="E37" s="17">
        <v>0</v>
      </c>
      <c r="F37" s="17">
        <f t="shared" si="1"/>
        <v>0</v>
      </c>
      <c r="G37" s="17">
        <v>0</v>
      </c>
    </row>
    <row r="38" spans="1:7" ht="15" customHeight="1" x14ac:dyDescent="0.4">
      <c r="A38" s="32" t="s">
        <v>89</v>
      </c>
      <c r="B38" s="54">
        <f>+B6+B34</f>
        <v>12082211019</v>
      </c>
      <c r="C38" s="54">
        <f>+C6+C34</f>
        <v>0</v>
      </c>
      <c r="D38" s="54">
        <f>+D6+D34</f>
        <v>649140372</v>
      </c>
      <c r="E38" s="54">
        <f>+E6+E34</f>
        <v>6206400</v>
      </c>
      <c r="F38" s="54">
        <f>+F6+F34</f>
        <v>12737557791</v>
      </c>
      <c r="G38" s="54">
        <f>G34+G6+G36</f>
        <v>12712010000</v>
      </c>
    </row>
  </sheetData>
  <phoneticPr fontId="3"/>
  <pageMargins left="0.70866141732283472" right="0.70866141732283472" top="0.74803149606299213" bottom="0.74803149606299213" header="0.31496062992125984" footer="0.31496062992125984"/>
  <pageSetup paperSize="9" scale="6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F61BD-D39B-474E-8BEB-58F19F4DAFDF}">
  <dimension ref="A1:H21"/>
  <sheetViews>
    <sheetView zoomScaleNormal="100" workbookViewId="0">
      <selection activeCell="B1" sqref="B1"/>
    </sheetView>
  </sheetViews>
  <sheetFormatPr defaultColWidth="8.8984375" defaultRowHeight="15" x14ac:dyDescent="0.4"/>
  <cols>
    <col min="1" max="1" width="3.09765625" style="7" customWidth="1"/>
    <col min="2" max="2" width="35.69921875" style="7" customWidth="1"/>
    <col min="3" max="3" width="19.69921875" style="7" customWidth="1"/>
    <col min="4" max="6" width="19.3984375" style="7" customWidth="1"/>
    <col min="7" max="7" width="19.69921875" style="7" customWidth="1"/>
    <col min="8" max="8" width="14.69921875" style="7" customWidth="1"/>
    <col min="9" max="16384" width="8.8984375" style="7"/>
  </cols>
  <sheetData>
    <row r="1" spans="1:8" ht="28.8" x14ac:dyDescent="0.7">
      <c r="A1" s="6" t="s">
        <v>100</v>
      </c>
      <c r="B1" s="6"/>
    </row>
    <row r="2" spans="1:8" ht="18" x14ac:dyDescent="0.45">
      <c r="A2" s="110" t="str">
        <f>"自治体名："&amp;'附属明細書　目次'!$A$1</f>
        <v>自治体名：石岡市</v>
      </c>
      <c r="B2" s="8"/>
    </row>
    <row r="3" spans="1:8" ht="18" x14ac:dyDescent="0.45">
      <c r="A3" s="8" t="s">
        <v>245</v>
      </c>
      <c r="B3" s="8"/>
    </row>
    <row r="4" spans="1:8" ht="18" x14ac:dyDescent="0.45">
      <c r="G4" s="10" t="s">
        <v>59</v>
      </c>
    </row>
    <row r="5" spans="1:8" ht="22.5" customHeight="1" x14ac:dyDescent="0.4">
      <c r="A5" s="210" t="s">
        <v>101</v>
      </c>
      <c r="B5" s="211"/>
      <c r="C5" s="214" t="s">
        <v>102</v>
      </c>
      <c r="D5" s="214"/>
      <c r="E5" s="214" t="s">
        <v>103</v>
      </c>
      <c r="F5" s="214"/>
      <c r="G5" s="215" t="s">
        <v>104</v>
      </c>
    </row>
    <row r="6" spans="1:8" ht="28.5" customHeight="1" x14ac:dyDescent="0.4">
      <c r="A6" s="212"/>
      <c r="B6" s="213"/>
      <c r="C6" s="11" t="s">
        <v>105</v>
      </c>
      <c r="D6" s="12" t="s">
        <v>106</v>
      </c>
      <c r="E6" s="11" t="s">
        <v>105</v>
      </c>
      <c r="F6" s="12" t="s">
        <v>106</v>
      </c>
      <c r="G6" s="214"/>
    </row>
    <row r="7" spans="1:8" ht="18" customHeight="1" x14ac:dyDescent="0.4">
      <c r="A7" s="13" t="s">
        <v>68</v>
      </c>
      <c r="B7" s="55"/>
      <c r="C7" s="14">
        <f>SUM(C8:C12)</f>
        <v>290138125</v>
      </c>
      <c r="D7" s="14">
        <f t="shared" ref="D7:F7" si="0">SUM(D8:D12)</f>
        <v>0</v>
      </c>
      <c r="E7" s="14">
        <f t="shared" si="0"/>
        <v>1100268</v>
      </c>
      <c r="F7" s="14">
        <f t="shared" si="0"/>
        <v>0</v>
      </c>
      <c r="G7" s="14">
        <f>SUM(G8:G12)</f>
        <v>291238393</v>
      </c>
    </row>
    <row r="8" spans="1:8" ht="18" customHeight="1" x14ac:dyDescent="0.4">
      <c r="A8" s="56"/>
      <c r="B8" s="57" t="s">
        <v>291</v>
      </c>
      <c r="C8" s="52">
        <v>1165211</v>
      </c>
      <c r="D8" s="52">
        <v>0</v>
      </c>
      <c r="E8" s="52">
        <v>0</v>
      </c>
      <c r="F8" s="52">
        <v>0</v>
      </c>
      <c r="G8" s="52">
        <f>SUM(C8:F8)</f>
        <v>1165211</v>
      </c>
      <c r="H8" s="58"/>
    </row>
    <row r="9" spans="1:8" ht="18" customHeight="1" x14ac:dyDescent="0.4">
      <c r="A9" s="59"/>
      <c r="B9" s="60" t="s">
        <v>292</v>
      </c>
      <c r="C9" s="17">
        <v>1656000</v>
      </c>
      <c r="D9" s="17">
        <v>0</v>
      </c>
      <c r="E9" s="17">
        <v>0</v>
      </c>
      <c r="F9" s="17">
        <v>0</v>
      </c>
      <c r="G9" s="17">
        <f t="shared" ref="G9:G10" si="1">SUM(C9:F9)</f>
        <v>1656000</v>
      </c>
    </row>
    <row r="10" spans="1:8" ht="18" customHeight="1" x14ac:dyDescent="0.4">
      <c r="A10" s="59"/>
      <c r="B10" s="60" t="s">
        <v>293</v>
      </c>
      <c r="C10" s="17">
        <v>280880132</v>
      </c>
      <c r="D10" s="17">
        <v>0</v>
      </c>
      <c r="E10" s="17">
        <v>0</v>
      </c>
      <c r="F10" s="17">
        <v>0</v>
      </c>
      <c r="G10" s="17">
        <f t="shared" si="1"/>
        <v>280880132</v>
      </c>
    </row>
    <row r="11" spans="1:8" ht="18" customHeight="1" x14ac:dyDescent="0.4">
      <c r="A11" s="59"/>
      <c r="B11" s="60" t="s">
        <v>294</v>
      </c>
      <c r="C11" s="17">
        <v>1290000</v>
      </c>
      <c r="D11" s="17">
        <v>0</v>
      </c>
      <c r="E11" s="17">
        <v>0</v>
      </c>
      <c r="F11" s="17">
        <v>0</v>
      </c>
      <c r="G11" s="17">
        <f>SUM(C11:F11)</f>
        <v>1290000</v>
      </c>
    </row>
    <row r="12" spans="1:8" ht="18" customHeight="1" x14ac:dyDescent="0.4">
      <c r="A12" s="59"/>
      <c r="B12" s="60" t="s">
        <v>295</v>
      </c>
      <c r="C12" s="17">
        <v>5146782</v>
      </c>
      <c r="D12" s="17">
        <v>0</v>
      </c>
      <c r="E12" s="17">
        <v>1100268</v>
      </c>
      <c r="F12" s="17">
        <v>0</v>
      </c>
      <c r="G12" s="17">
        <f>SUM(C12:F12)</f>
        <v>6247050</v>
      </c>
    </row>
    <row r="13" spans="1:8" ht="18" hidden="1" customHeight="1" x14ac:dyDescent="0.4">
      <c r="A13" s="13"/>
      <c r="B13" s="55"/>
      <c r="C13" s="14">
        <f>SUM(C14:C14)</f>
        <v>0</v>
      </c>
      <c r="D13" s="14">
        <f>SUM(D14:D14)</f>
        <v>0</v>
      </c>
      <c r="E13" s="14">
        <f>SUM(E14:E14)</f>
        <v>0</v>
      </c>
      <c r="F13" s="14">
        <f>SUM(F14:F14)</f>
        <v>0</v>
      </c>
      <c r="G13" s="14">
        <f>SUM(G14:G14)</f>
        <v>0</v>
      </c>
    </row>
    <row r="14" spans="1:8" ht="18" hidden="1" customHeight="1" x14ac:dyDescent="0.4">
      <c r="A14" s="59"/>
      <c r="B14" s="60"/>
      <c r="C14" s="17"/>
      <c r="D14" s="17"/>
      <c r="E14" s="17"/>
      <c r="F14" s="17"/>
      <c r="G14" s="17"/>
    </row>
    <row r="17" spans="1:6" ht="20.25" customHeight="1" x14ac:dyDescent="0.4">
      <c r="A17" s="210" t="s">
        <v>101</v>
      </c>
      <c r="B17" s="211"/>
      <c r="C17" s="216" t="s">
        <v>107</v>
      </c>
      <c r="D17" s="217"/>
      <c r="E17" s="216" t="s">
        <v>108</v>
      </c>
      <c r="F17" s="217"/>
    </row>
    <row r="18" spans="1:6" ht="30" x14ac:dyDescent="0.4">
      <c r="A18" s="212"/>
      <c r="B18" s="213"/>
      <c r="C18" s="11" t="s">
        <v>105</v>
      </c>
      <c r="D18" s="12" t="s">
        <v>106</v>
      </c>
      <c r="E18" s="11" t="s">
        <v>105</v>
      </c>
      <c r="F18" s="12" t="s">
        <v>106</v>
      </c>
    </row>
    <row r="19" spans="1:6" ht="20.25" customHeight="1" x14ac:dyDescent="0.4">
      <c r="A19" s="13" t="s">
        <v>68</v>
      </c>
      <c r="B19" s="55"/>
      <c r="C19" s="14">
        <f>C7</f>
        <v>290138125</v>
      </c>
      <c r="D19" s="14">
        <f>D7</f>
        <v>0</v>
      </c>
      <c r="E19" s="14">
        <f>E7</f>
        <v>1100268</v>
      </c>
      <c r="F19" s="14">
        <f>F7</f>
        <v>0</v>
      </c>
    </row>
    <row r="20" spans="1:6" ht="20.25" hidden="1" customHeight="1" x14ac:dyDescent="0.4">
      <c r="A20" s="13">
        <f>+A13</f>
        <v>0</v>
      </c>
      <c r="B20" s="55"/>
      <c r="C20" s="14">
        <f>C13</f>
        <v>0</v>
      </c>
      <c r="D20" s="14">
        <f>D13</f>
        <v>0</v>
      </c>
      <c r="E20" s="14">
        <f>E13</f>
        <v>0</v>
      </c>
      <c r="F20" s="14">
        <f>F13</f>
        <v>0</v>
      </c>
    </row>
    <row r="21" spans="1:6" ht="20.25" customHeight="1" x14ac:dyDescent="0.4">
      <c r="A21" s="208" t="s">
        <v>89</v>
      </c>
      <c r="B21" s="209"/>
      <c r="C21" s="54">
        <f>C19+C20</f>
        <v>290138125</v>
      </c>
      <c r="D21" s="54">
        <f>D19+D20</f>
        <v>0</v>
      </c>
      <c r="E21" s="54">
        <f>E19+E20</f>
        <v>1100268</v>
      </c>
      <c r="F21" s="54">
        <f>F19+F20</f>
        <v>0</v>
      </c>
    </row>
  </sheetData>
  <mergeCells count="8">
    <mergeCell ref="A21:B21"/>
    <mergeCell ref="A5:B6"/>
    <mergeCell ref="C5:D5"/>
    <mergeCell ref="E5:F5"/>
    <mergeCell ref="G5:G6"/>
    <mergeCell ref="A17:B18"/>
    <mergeCell ref="C17:D17"/>
    <mergeCell ref="E17:F17"/>
  </mergeCells>
  <phoneticPr fontId="3"/>
  <pageMargins left="0.70866141732283472" right="0.70866141732283472" top="0.74803149606299213" bottom="0.74803149606299213" header="0.31496062992125984" footer="0.31496062992125984"/>
  <pageSetup paperSize="9" scale="73" fitToHeight="0" orientation="landscape" r:id="rId1"/>
  <ignoredErrors>
    <ignoredError sqref="G1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650CC-BFD9-4B2D-A3E0-8AF6597F626B}">
  <dimension ref="A1:C40"/>
  <sheetViews>
    <sheetView zoomScaleNormal="100" workbookViewId="0"/>
  </sheetViews>
  <sheetFormatPr defaultColWidth="8.8984375" defaultRowHeight="15" x14ac:dyDescent="0.4"/>
  <cols>
    <col min="1" max="1" width="42.59765625" style="7" bestFit="1" customWidth="1"/>
    <col min="2" max="2" width="19.69921875" style="7" customWidth="1"/>
    <col min="3" max="3" width="19.69921875" style="58" customWidth="1"/>
    <col min="4" max="4" width="10" style="7" bestFit="1" customWidth="1"/>
    <col min="5" max="16384" width="8.8984375" style="7"/>
  </cols>
  <sheetData>
    <row r="1" spans="1:3" ht="28.8" x14ac:dyDescent="0.7">
      <c r="A1" s="6" t="s">
        <v>109</v>
      </c>
    </row>
    <row r="2" spans="1:3" ht="18" x14ac:dyDescent="0.45">
      <c r="A2" s="110" t="str">
        <f>"自治体名："&amp;'附属明細書　目次'!$A$1</f>
        <v>自治体名：石岡市</v>
      </c>
    </row>
    <row r="3" spans="1:3" ht="18" x14ac:dyDescent="0.45">
      <c r="A3" s="8" t="s">
        <v>245</v>
      </c>
    </row>
    <row r="4" spans="1:3" ht="18" x14ac:dyDescent="0.4">
      <c r="C4" s="61" t="s">
        <v>59</v>
      </c>
    </row>
    <row r="5" spans="1:3" ht="18" customHeight="1" x14ac:dyDescent="0.4">
      <c r="A5" s="11" t="s">
        <v>101</v>
      </c>
      <c r="B5" s="11" t="s">
        <v>105</v>
      </c>
      <c r="C5" s="11" t="s">
        <v>110</v>
      </c>
    </row>
    <row r="6" spans="1:3" ht="18" customHeight="1" x14ac:dyDescent="0.4">
      <c r="A6" s="62" t="s">
        <v>111</v>
      </c>
      <c r="B6" s="63"/>
      <c r="C6" s="63"/>
    </row>
    <row r="7" spans="1:3" ht="18" customHeight="1" x14ac:dyDescent="0.4">
      <c r="A7" s="13" t="s">
        <v>68</v>
      </c>
      <c r="B7" s="14">
        <f>B8</f>
        <v>0</v>
      </c>
      <c r="C7" s="14">
        <f>C8</f>
        <v>0</v>
      </c>
    </row>
    <row r="8" spans="1:3" ht="18" customHeight="1" x14ac:dyDescent="0.4">
      <c r="A8" s="16"/>
      <c r="B8" s="17"/>
      <c r="C8" s="17"/>
    </row>
    <row r="9" spans="1:3" ht="18" hidden="1" customHeight="1" x14ac:dyDescent="0.4">
      <c r="A9" s="13"/>
      <c r="B9" s="14"/>
      <c r="C9" s="14"/>
    </row>
    <row r="10" spans="1:3" ht="18" hidden="1" customHeight="1" x14ac:dyDescent="0.4">
      <c r="A10" s="16"/>
      <c r="B10" s="17"/>
      <c r="C10" s="17"/>
    </row>
    <row r="11" spans="1:3" ht="18" hidden="1" customHeight="1" x14ac:dyDescent="0.4">
      <c r="A11" s="16"/>
      <c r="B11" s="17"/>
      <c r="C11" s="17"/>
    </row>
    <row r="12" spans="1:3" ht="18" customHeight="1" x14ac:dyDescent="0.4">
      <c r="A12" s="18" t="s">
        <v>113</v>
      </c>
      <c r="B12" s="17">
        <f>B7+B9</f>
        <v>0</v>
      </c>
      <c r="C12" s="17">
        <f>C7+C9</f>
        <v>0</v>
      </c>
    </row>
    <row r="13" spans="1:3" ht="18" customHeight="1" x14ac:dyDescent="0.4">
      <c r="A13" s="62" t="s">
        <v>114</v>
      </c>
      <c r="B13" s="54"/>
      <c r="C13" s="54"/>
    </row>
    <row r="14" spans="1:3" ht="18" customHeight="1" x14ac:dyDescent="0.4">
      <c r="A14" s="13" t="s">
        <v>68</v>
      </c>
      <c r="B14" s="14">
        <f>SUM(B15:B18)</f>
        <v>242519006</v>
      </c>
      <c r="C14" s="14">
        <f>SUM(C15:C18)</f>
        <v>18120513</v>
      </c>
    </row>
    <row r="15" spans="1:3" ht="18" customHeight="1" x14ac:dyDescent="0.4">
      <c r="A15" s="16" t="s">
        <v>115</v>
      </c>
      <c r="B15" s="17">
        <v>70462630</v>
      </c>
      <c r="C15" s="64">
        <v>5418576</v>
      </c>
    </row>
    <row r="16" spans="1:3" ht="18" customHeight="1" x14ac:dyDescent="0.4">
      <c r="A16" s="16" t="s">
        <v>116</v>
      </c>
      <c r="B16" s="17">
        <v>149745078</v>
      </c>
      <c r="C16" s="64">
        <v>10766671</v>
      </c>
    </row>
    <row r="17" spans="1:3" ht="18" customHeight="1" x14ac:dyDescent="0.4">
      <c r="A17" s="16" t="s">
        <v>117</v>
      </c>
      <c r="B17" s="17">
        <v>7758635</v>
      </c>
      <c r="C17" s="64">
        <v>663363</v>
      </c>
    </row>
    <row r="18" spans="1:3" ht="18" customHeight="1" x14ac:dyDescent="0.4">
      <c r="A18" s="16" t="s">
        <v>118</v>
      </c>
      <c r="B18" s="17">
        <v>14552663</v>
      </c>
      <c r="C18" s="64">
        <v>1271903</v>
      </c>
    </row>
    <row r="19" spans="1:3" ht="18" customHeight="1" x14ac:dyDescent="0.4">
      <c r="A19" s="18" t="s">
        <v>113</v>
      </c>
      <c r="B19" s="17">
        <f>B14</f>
        <v>242519006</v>
      </c>
      <c r="C19" s="17">
        <f>C14</f>
        <v>18120513</v>
      </c>
    </row>
    <row r="20" spans="1:3" ht="18" customHeight="1" x14ac:dyDescent="0.4">
      <c r="A20" s="62" t="s">
        <v>119</v>
      </c>
      <c r="B20" s="54"/>
      <c r="C20" s="54"/>
    </row>
    <row r="21" spans="1:3" ht="18" customHeight="1" x14ac:dyDescent="0.4">
      <c r="A21" s="13" t="s">
        <v>68</v>
      </c>
      <c r="B21" s="14">
        <f>SUM(B22:B25)</f>
        <v>160050969</v>
      </c>
      <c r="C21" s="14">
        <f>SUM(C22:C25)</f>
        <v>3939257</v>
      </c>
    </row>
    <row r="22" spans="1:3" ht="18" customHeight="1" x14ac:dyDescent="0.4">
      <c r="A22" s="16" t="s">
        <v>120</v>
      </c>
      <c r="B22" s="17">
        <v>12294900</v>
      </c>
      <c r="C22" s="64">
        <v>244669</v>
      </c>
    </row>
    <row r="23" spans="1:3" ht="18" customHeight="1" x14ac:dyDescent="0.4">
      <c r="A23" s="16" t="s">
        <v>121</v>
      </c>
      <c r="B23" s="17">
        <v>33926147</v>
      </c>
      <c r="C23" s="17">
        <v>115176</v>
      </c>
    </row>
    <row r="24" spans="1:3" ht="18" customHeight="1" x14ac:dyDescent="0.4">
      <c r="A24" s="16" t="s">
        <v>122</v>
      </c>
      <c r="B24" s="17">
        <v>0</v>
      </c>
      <c r="C24" s="17">
        <v>0</v>
      </c>
    </row>
    <row r="25" spans="1:3" ht="18" customHeight="1" x14ac:dyDescent="0.4">
      <c r="A25" s="16" t="s">
        <v>112</v>
      </c>
      <c r="B25" s="17">
        <v>113829922</v>
      </c>
      <c r="C25" s="17">
        <v>3579412</v>
      </c>
    </row>
    <row r="26" spans="1:3" ht="18" customHeight="1" x14ac:dyDescent="0.4">
      <c r="A26" s="13" t="s">
        <v>296</v>
      </c>
      <c r="B26" s="14">
        <f>SUM(B27:B28)</f>
        <v>1720900</v>
      </c>
      <c r="C26" s="14">
        <f>SUM(C27:C28)</f>
        <v>0</v>
      </c>
    </row>
    <row r="27" spans="1:3" ht="18" customHeight="1" x14ac:dyDescent="0.4">
      <c r="A27" s="16" t="s">
        <v>121</v>
      </c>
      <c r="B27" s="17">
        <v>1720900</v>
      </c>
      <c r="C27" s="17">
        <v>0</v>
      </c>
    </row>
    <row r="28" spans="1:3" ht="18" hidden="1" customHeight="1" x14ac:dyDescent="0.4">
      <c r="A28" s="16"/>
      <c r="B28" s="17"/>
      <c r="C28" s="17"/>
    </row>
    <row r="29" spans="1:3" ht="18" hidden="1" customHeight="1" x14ac:dyDescent="0.4">
      <c r="A29" s="13"/>
      <c r="B29" s="14"/>
      <c r="C29" s="14"/>
    </row>
    <row r="30" spans="1:3" ht="18" hidden="1" customHeight="1" x14ac:dyDescent="0.4">
      <c r="A30" s="16"/>
      <c r="B30" s="17"/>
      <c r="C30" s="17"/>
    </row>
    <row r="31" spans="1:3" ht="18" hidden="1" customHeight="1" x14ac:dyDescent="0.4">
      <c r="A31" s="13"/>
      <c r="B31" s="14"/>
      <c r="C31" s="14"/>
    </row>
    <row r="32" spans="1:3" ht="18" hidden="1" customHeight="1" x14ac:dyDescent="0.4">
      <c r="A32" s="16"/>
      <c r="B32" s="17"/>
      <c r="C32" s="17"/>
    </row>
    <row r="33" spans="1:3" ht="18" customHeight="1" x14ac:dyDescent="0.4">
      <c r="A33" s="18" t="s">
        <v>113</v>
      </c>
      <c r="B33" s="17">
        <f>B21+B26+B29+B31</f>
        <v>161771869</v>
      </c>
      <c r="C33" s="17">
        <f>C21+C26+C29+C31</f>
        <v>3939257</v>
      </c>
    </row>
    <row r="34" spans="1:3" ht="18" customHeight="1" x14ac:dyDescent="0.4">
      <c r="B34" s="65"/>
      <c r="C34" s="66"/>
    </row>
    <row r="35" spans="1:3" ht="18" customHeight="1" x14ac:dyDescent="0.4">
      <c r="A35" s="11" t="s">
        <v>101</v>
      </c>
      <c r="B35" s="11" t="s">
        <v>105</v>
      </c>
      <c r="C35" s="11" t="s">
        <v>110</v>
      </c>
    </row>
    <row r="36" spans="1:3" ht="18" customHeight="1" x14ac:dyDescent="0.4">
      <c r="A36" s="13" t="s">
        <v>68</v>
      </c>
      <c r="B36" s="14">
        <f>B7+B14+B21</f>
        <v>402569975</v>
      </c>
      <c r="C36" s="14">
        <f>C7+C14+C21</f>
        <v>22059770</v>
      </c>
    </row>
    <row r="37" spans="1:3" ht="18" customHeight="1" x14ac:dyDescent="0.4">
      <c r="A37" s="13" t="s">
        <v>296</v>
      </c>
      <c r="B37" s="14">
        <f>B26</f>
        <v>1720900</v>
      </c>
      <c r="C37" s="14">
        <f>C26</f>
        <v>0</v>
      </c>
    </row>
    <row r="38" spans="1:3" ht="18" hidden="1" customHeight="1" x14ac:dyDescent="0.4">
      <c r="A38" s="13"/>
      <c r="B38" s="14">
        <f>B29</f>
        <v>0</v>
      </c>
      <c r="C38" s="14">
        <f>C29</f>
        <v>0</v>
      </c>
    </row>
    <row r="39" spans="1:3" ht="18" hidden="1" customHeight="1" x14ac:dyDescent="0.4">
      <c r="A39" s="13"/>
      <c r="B39" s="14">
        <f>B9+B31</f>
        <v>0</v>
      </c>
      <c r="C39" s="14">
        <f>C9+C31</f>
        <v>0</v>
      </c>
    </row>
    <row r="40" spans="1:3" ht="18" customHeight="1" x14ac:dyDescent="0.4">
      <c r="A40" s="32" t="s">
        <v>89</v>
      </c>
      <c r="B40" s="67">
        <f>SUM(B36:B39)</f>
        <v>404290875</v>
      </c>
      <c r="C40" s="67">
        <f>SUM(C36:C39)</f>
        <v>22059770</v>
      </c>
    </row>
  </sheetData>
  <phoneticPr fontId="3"/>
  <pageMargins left="0.70866141732283472" right="0.70866141732283472" top="0.74803149606299213" bottom="0.74803149606299213" header="0.31496062992125984" footer="0.31496062992125984"/>
  <pageSetup paperSize="9" scale="5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8332C-7F65-4186-AE32-EE116BE96346}">
  <dimension ref="A1:C39"/>
  <sheetViews>
    <sheetView zoomScaleNormal="100" workbookViewId="0"/>
  </sheetViews>
  <sheetFormatPr defaultColWidth="8.8984375" defaultRowHeight="15" x14ac:dyDescent="0.4"/>
  <cols>
    <col min="1" max="1" width="47.59765625" style="7" customWidth="1"/>
    <col min="2" max="2" width="19.69921875" style="7" customWidth="1"/>
    <col min="3" max="3" width="19.69921875" style="58" customWidth="1"/>
    <col min="4" max="4" width="10" style="7" bestFit="1" customWidth="1"/>
    <col min="5" max="16384" width="8.8984375" style="7"/>
  </cols>
  <sheetData>
    <row r="1" spans="1:3" ht="28.8" x14ac:dyDescent="0.7">
      <c r="A1" s="6" t="s">
        <v>123</v>
      </c>
    </row>
    <row r="2" spans="1:3" ht="18" x14ac:dyDescent="0.45">
      <c r="A2" s="110" t="str">
        <f>"自治体名："&amp;'附属明細書　目次'!$A$1</f>
        <v>自治体名：石岡市</v>
      </c>
    </row>
    <row r="3" spans="1:3" ht="18" x14ac:dyDescent="0.45">
      <c r="A3" s="8" t="s">
        <v>245</v>
      </c>
    </row>
    <row r="4" spans="1:3" ht="18" x14ac:dyDescent="0.4">
      <c r="C4" s="61" t="s">
        <v>59</v>
      </c>
    </row>
    <row r="5" spans="1:3" ht="18" customHeight="1" x14ac:dyDescent="0.4">
      <c r="A5" s="11" t="s">
        <v>101</v>
      </c>
      <c r="B5" s="11" t="s">
        <v>105</v>
      </c>
      <c r="C5" s="11" t="s">
        <v>110</v>
      </c>
    </row>
    <row r="6" spans="1:3" ht="18" customHeight="1" x14ac:dyDescent="0.4">
      <c r="A6" s="62" t="s">
        <v>111</v>
      </c>
      <c r="B6" s="63"/>
      <c r="C6" s="63"/>
    </row>
    <row r="7" spans="1:3" ht="18" customHeight="1" x14ac:dyDescent="0.4">
      <c r="A7" s="13" t="s">
        <v>68</v>
      </c>
      <c r="B7" s="14">
        <f>B8</f>
        <v>0</v>
      </c>
      <c r="C7" s="14">
        <f>C8</f>
        <v>0</v>
      </c>
    </row>
    <row r="8" spans="1:3" ht="18" customHeight="1" x14ac:dyDescent="0.4">
      <c r="A8" s="16"/>
      <c r="B8" s="17"/>
      <c r="C8" s="17"/>
    </row>
    <row r="9" spans="1:3" ht="18" hidden="1" customHeight="1" x14ac:dyDescent="0.4">
      <c r="A9" s="13"/>
      <c r="B9" s="14">
        <f>SUM(B10:B10)</f>
        <v>0</v>
      </c>
      <c r="C9" s="14">
        <f>SUM(C10:C10)</f>
        <v>0</v>
      </c>
    </row>
    <row r="10" spans="1:3" ht="18" hidden="1" customHeight="1" x14ac:dyDescent="0.4">
      <c r="A10" s="16"/>
      <c r="B10" s="17"/>
      <c r="C10" s="17"/>
    </row>
    <row r="11" spans="1:3" ht="18" customHeight="1" x14ac:dyDescent="0.4">
      <c r="A11" s="18" t="s">
        <v>113</v>
      </c>
      <c r="B11" s="17">
        <f>B7+B9</f>
        <v>0</v>
      </c>
      <c r="C11" s="17">
        <f>C7+C9</f>
        <v>0</v>
      </c>
    </row>
    <row r="12" spans="1:3" ht="18" customHeight="1" x14ac:dyDescent="0.4">
      <c r="A12" s="62" t="s">
        <v>124</v>
      </c>
      <c r="B12" s="54"/>
      <c r="C12" s="54"/>
    </row>
    <row r="13" spans="1:3" ht="18" customHeight="1" x14ac:dyDescent="0.4">
      <c r="A13" s="13" t="s">
        <v>68</v>
      </c>
      <c r="B13" s="14">
        <f>SUM(B14:B17)</f>
        <v>133374636</v>
      </c>
      <c r="C13" s="14">
        <f>SUM(C14:C17)</f>
        <v>10050981</v>
      </c>
    </row>
    <row r="14" spans="1:3" ht="18" customHeight="1" x14ac:dyDescent="0.4">
      <c r="A14" s="16" t="s">
        <v>115</v>
      </c>
      <c r="B14" s="17">
        <v>56508219</v>
      </c>
      <c r="C14" s="64">
        <v>4345482</v>
      </c>
    </row>
    <row r="15" spans="1:3" ht="18" customHeight="1" x14ac:dyDescent="0.4">
      <c r="A15" s="16" t="s">
        <v>116</v>
      </c>
      <c r="B15" s="17">
        <v>64661997</v>
      </c>
      <c r="C15" s="64">
        <v>4649198</v>
      </c>
    </row>
    <row r="16" spans="1:3" ht="18" customHeight="1" x14ac:dyDescent="0.4">
      <c r="A16" s="16" t="s">
        <v>117</v>
      </c>
      <c r="B16" s="17">
        <v>5455300</v>
      </c>
      <c r="C16" s="64">
        <v>466428</v>
      </c>
    </row>
    <row r="17" spans="1:3" ht="18" customHeight="1" x14ac:dyDescent="0.4">
      <c r="A17" s="16" t="s">
        <v>118</v>
      </c>
      <c r="B17" s="17">
        <v>6749120</v>
      </c>
      <c r="C17" s="64">
        <v>589873</v>
      </c>
    </row>
    <row r="18" spans="1:3" ht="18" customHeight="1" x14ac:dyDescent="0.4">
      <c r="A18" s="18" t="s">
        <v>113</v>
      </c>
      <c r="B18" s="17"/>
      <c r="C18" s="17"/>
    </row>
    <row r="19" spans="1:3" ht="18" customHeight="1" x14ac:dyDescent="0.4">
      <c r="A19" s="62" t="s">
        <v>125</v>
      </c>
      <c r="B19" s="54"/>
      <c r="C19" s="54"/>
    </row>
    <row r="20" spans="1:3" ht="18" customHeight="1" x14ac:dyDescent="0.4">
      <c r="A20" s="13" t="s">
        <v>68</v>
      </c>
      <c r="B20" s="14">
        <f>SUM(B21:B24)</f>
        <v>14697431</v>
      </c>
      <c r="C20" s="14">
        <f>SUM(C21:C24)</f>
        <v>457042</v>
      </c>
    </row>
    <row r="21" spans="1:3" ht="18" customHeight="1" x14ac:dyDescent="0.4">
      <c r="A21" s="16" t="s">
        <v>120</v>
      </c>
      <c r="B21" s="17">
        <v>1284000</v>
      </c>
      <c r="C21" s="64">
        <v>25552</v>
      </c>
    </row>
    <row r="22" spans="1:3" ht="18" customHeight="1" x14ac:dyDescent="0.4">
      <c r="A22" s="16" t="s">
        <v>121</v>
      </c>
      <c r="B22" s="17">
        <v>8131860</v>
      </c>
      <c r="C22" s="17">
        <v>70641</v>
      </c>
    </row>
    <row r="23" spans="1:3" ht="18" customHeight="1" x14ac:dyDescent="0.4">
      <c r="A23" s="16" t="s">
        <v>126</v>
      </c>
      <c r="B23" s="17">
        <v>6000</v>
      </c>
      <c r="C23" s="17">
        <v>0</v>
      </c>
    </row>
    <row r="24" spans="1:3" ht="18" customHeight="1" x14ac:dyDescent="0.4">
      <c r="A24" s="16" t="s">
        <v>112</v>
      </c>
      <c r="B24" s="17">
        <v>5275571</v>
      </c>
      <c r="C24" s="17">
        <v>360849</v>
      </c>
    </row>
    <row r="25" spans="1:3" ht="18" customHeight="1" x14ac:dyDescent="0.4">
      <c r="A25" s="13" t="s">
        <v>296</v>
      </c>
      <c r="B25" s="14">
        <f>SUM(B26:B27)</f>
        <v>260150</v>
      </c>
      <c r="C25" s="14">
        <f>SUM(C26:C27)</f>
        <v>0</v>
      </c>
    </row>
    <row r="26" spans="1:3" ht="18" customHeight="1" x14ac:dyDescent="0.4">
      <c r="A26" s="16" t="s">
        <v>121</v>
      </c>
      <c r="B26" s="17">
        <v>260150</v>
      </c>
      <c r="C26" s="17">
        <v>0</v>
      </c>
    </row>
    <row r="27" spans="1:3" ht="18" customHeight="1" x14ac:dyDescent="0.4">
      <c r="A27" s="16"/>
      <c r="B27" s="17"/>
      <c r="C27" s="17"/>
    </row>
    <row r="28" spans="1:3" ht="18" hidden="1" customHeight="1" x14ac:dyDescent="0.4">
      <c r="A28" s="13"/>
      <c r="B28" s="14">
        <f>B29</f>
        <v>0</v>
      </c>
      <c r="C28" s="14">
        <f>C29</f>
        <v>0</v>
      </c>
    </row>
    <row r="29" spans="1:3" ht="18" hidden="1" customHeight="1" x14ac:dyDescent="0.4">
      <c r="A29" s="16"/>
      <c r="B29" s="17"/>
      <c r="C29" s="17"/>
    </row>
    <row r="30" spans="1:3" ht="18" hidden="1" customHeight="1" x14ac:dyDescent="0.4">
      <c r="A30" s="13"/>
      <c r="B30" s="14">
        <f>B31</f>
        <v>0</v>
      </c>
      <c r="C30" s="14">
        <f>C31</f>
        <v>0</v>
      </c>
    </row>
    <row r="31" spans="1:3" ht="18" hidden="1" customHeight="1" x14ac:dyDescent="0.4">
      <c r="A31" s="16"/>
      <c r="B31" s="17">
        <v>0</v>
      </c>
      <c r="C31" s="17">
        <v>0</v>
      </c>
    </row>
    <row r="32" spans="1:3" ht="18" customHeight="1" x14ac:dyDescent="0.4">
      <c r="A32" s="18" t="s">
        <v>113</v>
      </c>
      <c r="B32" s="17">
        <f>B20+B25+B28+B30</f>
        <v>14957581</v>
      </c>
      <c r="C32" s="17">
        <f>C20+C25+C28+C30</f>
        <v>457042</v>
      </c>
    </row>
    <row r="33" spans="1:3" ht="18" customHeight="1" x14ac:dyDescent="0.4">
      <c r="B33" s="65"/>
      <c r="C33" s="66"/>
    </row>
    <row r="34" spans="1:3" ht="18" customHeight="1" x14ac:dyDescent="0.4">
      <c r="A34" s="11" t="s">
        <v>101</v>
      </c>
      <c r="B34" s="11" t="s">
        <v>105</v>
      </c>
      <c r="C34" s="11" t="s">
        <v>110</v>
      </c>
    </row>
    <row r="35" spans="1:3" ht="18" customHeight="1" x14ac:dyDescent="0.4">
      <c r="A35" s="13" t="s">
        <v>68</v>
      </c>
      <c r="B35" s="14">
        <f>B7+B13+B20</f>
        <v>148072067</v>
      </c>
      <c r="C35" s="14">
        <f>C7+C13+C20</f>
        <v>10508023</v>
      </c>
    </row>
    <row r="36" spans="1:3" ht="18" customHeight="1" x14ac:dyDescent="0.4">
      <c r="A36" s="13" t="str">
        <f>+A25</f>
        <v>＜霊園事業特別会計＞</v>
      </c>
      <c r="B36" s="14">
        <f>B25</f>
        <v>260150</v>
      </c>
      <c r="C36" s="14">
        <f>C25</f>
        <v>0</v>
      </c>
    </row>
    <row r="37" spans="1:3" ht="18" hidden="1" customHeight="1" x14ac:dyDescent="0.4">
      <c r="A37" s="13"/>
      <c r="B37" s="14">
        <f>B28</f>
        <v>0</v>
      </c>
      <c r="C37" s="14">
        <f>C28</f>
        <v>0</v>
      </c>
    </row>
    <row r="38" spans="1:3" ht="18" hidden="1" customHeight="1" x14ac:dyDescent="0.4">
      <c r="A38" s="13"/>
      <c r="B38" s="14">
        <f>B9+B30</f>
        <v>0</v>
      </c>
      <c r="C38" s="14">
        <f>C9+C30</f>
        <v>0</v>
      </c>
    </row>
    <row r="39" spans="1:3" ht="18" customHeight="1" x14ac:dyDescent="0.4">
      <c r="A39" s="32" t="s">
        <v>89</v>
      </c>
      <c r="B39" s="67">
        <f>SUM(B35:B38)</f>
        <v>148332217</v>
      </c>
      <c r="C39" s="67">
        <f>SUM(C35:C38)</f>
        <v>10508023</v>
      </c>
    </row>
  </sheetData>
  <phoneticPr fontId="3"/>
  <pageMargins left="0.70866141732283472" right="0.70866141732283472" top="0.74803149606299213" bottom="0.74803149606299213" header="0.31496062992125984" footer="0.31496062992125984"/>
  <pageSetup paperSize="9"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附属明細書　目次</vt:lpstr>
      <vt:lpstr>１．①有形固定資産の明細</vt:lpstr>
      <vt:lpstr>２．②有形固定資産に係る行政目的別の明細</vt:lpstr>
      <vt:lpstr>３．③有価証券の明細</vt:lpstr>
      <vt:lpstr>３．④投資及び出資金の明細</vt:lpstr>
      <vt:lpstr>４．⑤基金の明細</vt:lpstr>
      <vt:lpstr>５．⑥貸付金の明細</vt:lpstr>
      <vt:lpstr>６．⑦長期延滞債権の明細</vt:lpstr>
      <vt:lpstr>６．⑧未収金の明細</vt:lpstr>
      <vt:lpstr>７．①～④地方債の明細</vt:lpstr>
      <vt:lpstr>８．⑤引当金の明細</vt:lpstr>
      <vt:lpstr>９．⑥未払金の明細</vt:lpstr>
      <vt:lpstr>10．⑦預り金の明細</vt:lpstr>
      <vt:lpstr>11．⑧その他負債の明細</vt:lpstr>
      <vt:lpstr>12．補助金等の明細</vt:lpstr>
      <vt:lpstr>13．財源の明細</vt:lpstr>
      <vt:lpstr>14．財源情報の明細</vt:lpstr>
      <vt:lpstr>15．資金の明細</vt:lpstr>
      <vt:lpstr>'１．①有形固定資産の明細'!Print_Area</vt:lpstr>
      <vt:lpstr>'11．⑧その他負債の明細'!Print_Area</vt:lpstr>
      <vt:lpstr>'12．補助金等の明細'!Print_Area</vt:lpstr>
      <vt:lpstr>'13．財源の明細'!Print_Area</vt:lpstr>
      <vt:lpstr>'14．財源情報の明細'!Print_Area</vt:lpstr>
      <vt:lpstr>'３．④投資及び出資金の明細'!Print_Area</vt:lpstr>
      <vt:lpstr>'４．⑤基金の明細'!Print_Area</vt:lpstr>
      <vt:lpstr>'５．⑥貸付金の明細'!Print_Area</vt:lpstr>
      <vt:lpstr>'６．⑦長期延滞債権の明細'!Print_Area</vt:lpstr>
      <vt:lpstr>'６．⑧未収金の明細'!Print_Area</vt:lpstr>
      <vt:lpstr>'７．①～④地方債の明細'!Print_Area</vt:lpstr>
      <vt:lpstr>'８．⑤引当金の明細'!Print_Area</vt:lpstr>
      <vt:lpstr>'１．①有形固定資産の明細'!Print_Titles</vt:lpstr>
      <vt:lpstr>'12．補助金等の明細'!Print_Titles</vt:lpstr>
      <vt:lpstr>'13．財源の明細'!Print_Titles</vt:lpstr>
      <vt:lpstr>'２．②有形固定資産に係る行政目的別の明細'!Print_Titles</vt:lpstr>
      <vt:lpstr>'６．⑦長期延滞債権の明細'!Print_Titles</vt:lpstr>
      <vt:lpstr>'６．⑧未収金の明細'!Print_Titles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2024-03-21T05:01:56Z</cp:lastPrinted>
  <dcterms:created xsi:type="dcterms:W3CDTF">2023-10-21T06:07:10Z</dcterms:created>
  <dcterms:modified xsi:type="dcterms:W3CDTF">2025-03-07T10:52:41Z</dcterms:modified>
</cp:coreProperties>
</file>