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有機農業・気候変動対策推進室\☆R8\01 オーガニック関係\09 儲かる産地支援（有機枠）\02_要望調査\"/>
    </mc:Choice>
  </mc:AlternateContent>
  <xr:revisionPtr revIDLastSave="0" documentId="13_ncr:1_{0C7611F8-E64D-467E-B89A-3FDA936A89CE}" xr6:coauthVersionLast="47" xr6:coauthVersionMax="47" xr10:uidLastSave="{00000000-0000-0000-0000-000000000000}"/>
  <bookViews>
    <workbookView xWindow="-110" yWindow="-110" windowWidth="19420" windowHeight="10300" tabRatio="627" xr2:uid="{00000000-000D-0000-FFFF-FFFF00000000}"/>
  </bookViews>
  <sheets>
    <sheet name="R8儲かる産地支援(有機枠)" sheetId="61" r:id="rId1"/>
    <sheet name="点数付け用" sheetId="60" r:id="rId2"/>
  </sheets>
  <definedNames>
    <definedName name="_xlnm.Print_Area" localSheetId="0">'R8儲かる産地支援(有機枠)'!$B$1:$AF$24</definedName>
    <definedName name="_xlnm.Print_Titles" localSheetId="0">'R8儲かる産地支援(有機枠)'!$3:$7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61" l="1"/>
  <c r="Z11" i="61"/>
  <c r="Z12" i="61"/>
  <c r="Z13" i="61"/>
  <c r="Z14" i="61"/>
  <c r="Z15" i="61"/>
  <c r="Z16" i="61"/>
  <c r="Z17" i="61"/>
  <c r="Z10" i="61"/>
  <c r="Z9" i="61"/>
  <c r="L9" i="61" l="1"/>
  <c r="AB9" i="61"/>
  <c r="Q9" i="61"/>
  <c r="S9" i="61" l="1"/>
  <c r="O9" i="61"/>
  <c r="U9" i="61" l="1"/>
  <c r="V9" i="61" s="1"/>
  <c r="T9" i="61"/>
  <c r="Z19" i="61" l="1"/>
  <c r="O18" i="61"/>
  <c r="O12" i="61"/>
  <c r="O13" i="61"/>
  <c r="O14" i="61"/>
  <c r="O15" i="61"/>
  <c r="O16" i="61"/>
  <c r="O17" i="61"/>
  <c r="O11" i="61"/>
  <c r="O10" i="61"/>
  <c r="L18" i="61"/>
  <c r="L14" i="61"/>
  <c r="L15" i="61"/>
  <c r="L16" i="61"/>
  <c r="L17" i="61"/>
  <c r="L11" i="61"/>
  <c r="L12" i="61"/>
  <c r="L13" i="61"/>
  <c r="L10" i="61"/>
  <c r="AB10" i="61" l="1"/>
  <c r="AB11" i="61"/>
  <c r="AB12" i="61"/>
  <c r="AB13" i="61"/>
  <c r="AB14" i="61"/>
  <c r="AB15" i="61"/>
  <c r="AB16" i="61"/>
  <c r="AB17" i="61"/>
  <c r="AB18" i="61"/>
  <c r="AD10" i="61" l="1"/>
  <c r="AD11" i="61"/>
  <c r="AD12" i="61"/>
  <c r="AD13" i="61"/>
  <c r="AD14" i="61"/>
  <c r="AD15" i="61"/>
  <c r="AD16" i="61"/>
  <c r="AD17" i="61"/>
  <c r="AD18" i="61"/>
  <c r="AD9" i="61"/>
  <c r="AB19" i="61" l="1"/>
  <c r="N19" i="61"/>
  <c r="K19" i="61"/>
  <c r="F19" i="61"/>
  <c r="E19" i="61"/>
  <c r="X18" i="61"/>
  <c r="V18" i="61"/>
  <c r="T18" i="61"/>
  <c r="X17" i="61"/>
  <c r="V17" i="61"/>
  <c r="T17" i="61"/>
  <c r="X16" i="61"/>
  <c r="V16" i="61"/>
  <c r="T16" i="61"/>
  <c r="X15" i="61"/>
  <c r="V15" i="61"/>
  <c r="T15" i="61"/>
  <c r="X14" i="61"/>
  <c r="V14" i="61"/>
  <c r="T14" i="61"/>
  <c r="X13" i="61"/>
  <c r="V13" i="61"/>
  <c r="T13" i="61"/>
  <c r="X12" i="61"/>
  <c r="V12" i="61"/>
  <c r="T12" i="61"/>
  <c r="X11" i="61"/>
  <c r="V11" i="61"/>
  <c r="T11" i="61"/>
  <c r="X10" i="61"/>
  <c r="V10" i="61"/>
  <c r="T10" i="61"/>
  <c r="X9" i="61"/>
  <c r="AE9" i="61" s="1"/>
  <c r="AE19" i="61" l="1"/>
  <c r="X19" i="61"/>
  <c r="T19" i="61"/>
  <c r="O19" i="61"/>
  <c r="V19" i="61"/>
  <c r="L1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R06030171</author>
  </authors>
  <commentList>
    <comment ref="D5" authorId="0" shapeId="0" xr:uid="{B8F4027A-ED04-4CB2-A65E-BEE398BDC183}">
      <text>
        <r>
          <rPr>
            <sz val="9"/>
            <color indexed="81"/>
            <rFont val="MS P ゴシック"/>
            <family val="3"/>
            <charset val="128"/>
          </rPr>
          <t>課税区分によって補助額が異なるため、要確認
（例）事業費1,000万円（消費税100万円）の場合
　　区　分　　　　　補助対象　　　補助額
　課税事業者　　　税抜1,000万円　 500万円
　免税事業者　　　税込1,100万円　 550万円
簡易課税事業者　　税込1,100万円　 550万円</t>
        </r>
      </text>
    </comment>
    <comment ref="E7" authorId="0" shapeId="0" xr:uid="{FF2FC132-3AFB-44D1-B177-249835409C4C}">
      <text>
        <r>
          <rPr>
            <b/>
            <sz val="9"/>
            <color indexed="81"/>
            <rFont val="MS P ゴシック"/>
            <family val="3"/>
            <charset val="128"/>
          </rPr>
          <t>事業費：千円未満は切り上げ</t>
        </r>
      </text>
    </comment>
    <comment ref="F7" authorId="0" shapeId="0" xr:uid="{365D0ACD-25CA-49F3-9837-4C7AE9BA1656}">
      <text>
        <r>
          <rPr>
            <b/>
            <sz val="9"/>
            <color indexed="81"/>
            <rFont val="MS P ゴシック"/>
            <family val="3"/>
            <charset val="128"/>
          </rPr>
          <t>補助要望額：
千円未満は切り捨て</t>
        </r>
      </text>
    </comment>
  </commentList>
</comments>
</file>

<file path=xl/sharedStrings.xml><?xml version="1.0" encoding="utf-8"?>
<sst xmlns="http://schemas.openxmlformats.org/spreadsheetml/2006/main" count="117" uniqueCount="80">
  <si>
    <t>補助率</t>
  </si>
  <si>
    <t>市町村名</t>
    <rPh sb="3" eb="4">
      <t>メイ</t>
    </rPh>
    <phoneticPr fontId="2"/>
  </si>
  <si>
    <t>事業実施主体名</t>
    <rPh sb="2" eb="4">
      <t>ジッシ</t>
    </rPh>
    <rPh sb="6" eb="7">
      <t>メイ</t>
    </rPh>
    <phoneticPr fontId="2"/>
  </si>
  <si>
    <t>要望額</t>
    <rPh sb="0" eb="2">
      <t>ヨウボウ</t>
    </rPh>
    <rPh sb="2" eb="3">
      <t>ガク</t>
    </rPh>
    <phoneticPr fontId="2"/>
  </si>
  <si>
    <t>○○農林事務所</t>
    <rPh sb="2" eb="4">
      <t>ノウリン</t>
    </rPh>
    <rPh sb="4" eb="7">
      <t>ジムショ</t>
    </rPh>
    <phoneticPr fontId="2"/>
  </si>
  <si>
    <t>内容
（機械名及び台数等）</t>
    <phoneticPr fontId="2"/>
  </si>
  <si>
    <t>点数</t>
    <rPh sb="0" eb="2">
      <t>テンスウ</t>
    </rPh>
    <phoneticPr fontId="2"/>
  </si>
  <si>
    <t>有無</t>
    <rPh sb="0" eb="2">
      <t>ウム</t>
    </rPh>
    <phoneticPr fontId="2"/>
  </si>
  <si>
    <t>有</t>
    <rPh sb="0" eb="1">
      <t>ア</t>
    </rPh>
    <phoneticPr fontId="2"/>
  </si>
  <si>
    <t>無</t>
    <rPh sb="0" eb="1">
      <t>ナ</t>
    </rPh>
    <phoneticPr fontId="2"/>
  </si>
  <si>
    <t>点数合計</t>
    <rPh sb="0" eb="2">
      <t>テンスウ</t>
    </rPh>
    <rPh sb="2" eb="4">
      <t>ゴウケイ</t>
    </rPh>
    <phoneticPr fontId="2"/>
  </si>
  <si>
    <t>ビニールハウス</t>
    <phoneticPr fontId="2"/>
  </si>
  <si>
    <t>野菜（こまつな）</t>
    <rPh sb="0" eb="2">
      <t>ヤサイ</t>
    </rPh>
    <phoneticPr fontId="2"/>
  </si>
  <si>
    <t>現状からの有機JAS認証取得面積の伸び率</t>
    <phoneticPr fontId="2"/>
  </si>
  <si>
    <t>割合（ポイント）</t>
    <rPh sb="0" eb="2">
      <t>ワリアイ</t>
    </rPh>
    <phoneticPr fontId="2"/>
  </si>
  <si>
    <t>評価</t>
    <rPh sb="0" eb="2">
      <t>ヒョウカ</t>
    </rPh>
    <phoneticPr fontId="2"/>
  </si>
  <si>
    <t>実現性が低い</t>
    <rPh sb="0" eb="3">
      <t>ジツゲンセイ</t>
    </rPh>
    <rPh sb="4" eb="5">
      <t>ヒク</t>
    </rPh>
    <phoneticPr fontId="2"/>
  </si>
  <si>
    <t>実現性がやや低い</t>
    <rPh sb="0" eb="3">
      <t>ジツゲンセイ</t>
    </rPh>
    <rPh sb="6" eb="7">
      <t>ヒク</t>
    </rPh>
    <phoneticPr fontId="2"/>
  </si>
  <si>
    <t>実現性が高い</t>
    <rPh sb="0" eb="3">
      <t>ジツゲンセイ</t>
    </rPh>
    <rPh sb="4" eb="5">
      <t>タカ</t>
    </rPh>
    <phoneticPr fontId="2"/>
  </si>
  <si>
    <t>実現性が大いに高い</t>
    <rPh sb="0" eb="3">
      <t>ジツゲンセイ</t>
    </rPh>
    <rPh sb="4" eb="5">
      <t>オオ</t>
    </rPh>
    <rPh sb="7" eb="8">
      <t>タカ</t>
    </rPh>
    <phoneticPr fontId="2"/>
  </si>
  <si>
    <t>【先進性】取組内容が地域に例をみない先進的かつモデル的な取組となっており、将来的な波及効果が期待できるか</t>
    <rPh sb="1" eb="3">
      <t>センシン</t>
    </rPh>
    <rPh sb="3" eb="4">
      <t>セイ</t>
    </rPh>
    <phoneticPr fontId="2"/>
  </si>
  <si>
    <t>波及効果が期待できない</t>
    <rPh sb="0" eb="4">
      <t>ハキュウコウカ</t>
    </rPh>
    <rPh sb="5" eb="7">
      <t>キタイ</t>
    </rPh>
    <phoneticPr fontId="2"/>
  </si>
  <si>
    <t>波及効果が期待できる</t>
  </si>
  <si>
    <t>波及効果が期待できる</t>
    <rPh sb="0" eb="4">
      <t>ハキュウコウカ</t>
    </rPh>
    <rPh sb="5" eb="7">
      <t>キタイ</t>
    </rPh>
    <phoneticPr fontId="2"/>
  </si>
  <si>
    <t>実現性が高い</t>
  </si>
  <si>
    <t>（水稲、麦大豆、雑穀）</t>
    <phoneticPr fontId="2"/>
  </si>
  <si>
    <t>（いも類、野菜類等）</t>
    <phoneticPr fontId="2"/>
  </si>
  <si>
    <t>品　目</t>
    <rPh sb="0" eb="1">
      <t>ヒン</t>
    </rPh>
    <rPh sb="2" eb="3">
      <t>メ</t>
    </rPh>
    <phoneticPr fontId="2"/>
  </si>
  <si>
    <t>１/２</t>
    <phoneticPr fontId="2"/>
  </si>
  <si>
    <t>合計</t>
    <rPh sb="0" eb="2">
      <t>ゴウケイ</t>
    </rPh>
    <phoneticPr fontId="2"/>
  </si>
  <si>
    <t>該当なし</t>
    <rPh sb="0" eb="2">
      <t>ガイトウ</t>
    </rPh>
    <phoneticPr fontId="2"/>
  </si>
  <si>
    <t>０％の場合のみ不選定とするために、0.0001%を仮の下限値に設定しています。</t>
    <rPh sb="3" eb="5">
      <t>バアイ</t>
    </rPh>
    <rPh sb="7" eb="10">
      <t>フセンテイ</t>
    </rPh>
    <rPh sb="25" eb="26">
      <t>カリ</t>
    </rPh>
    <rPh sb="27" eb="30">
      <t>カゲンチ</t>
    </rPh>
    <rPh sb="31" eb="33">
      <t>セッテイ</t>
    </rPh>
    <phoneticPr fontId="2"/>
  </si>
  <si>
    <t>０ポイントの場合のみ不選定とするために、0.0001ポイントを仮の下限値に設定しています。</t>
    <rPh sb="6" eb="8">
      <t>バアイ</t>
    </rPh>
    <rPh sb="10" eb="13">
      <t>フセンテイ</t>
    </rPh>
    <rPh sb="31" eb="32">
      <t>カリ</t>
    </rPh>
    <rPh sb="33" eb="36">
      <t>カゲンチ</t>
    </rPh>
    <rPh sb="37" eb="39">
      <t>セッテイ</t>
    </rPh>
    <phoneticPr fontId="2"/>
  </si>
  <si>
    <t>いばらき農産</t>
    <rPh sb="4" eb="5">
      <t>ノウ</t>
    </rPh>
    <rPh sb="5" eb="6">
      <t>サン</t>
    </rPh>
    <phoneticPr fontId="2"/>
  </si>
  <si>
    <t>水戸市</t>
    <rPh sb="0" eb="2">
      <t>ミト</t>
    </rPh>
    <rPh sb="2" eb="3">
      <t>シ</t>
    </rPh>
    <phoneticPr fontId="2"/>
  </si>
  <si>
    <t>現状</t>
    <rPh sb="0" eb="2">
      <t>ゲンジョウ</t>
    </rPh>
    <phoneticPr fontId="2"/>
  </si>
  <si>
    <t>目標</t>
    <rPh sb="0" eb="2">
      <t>モクヒョウ</t>
    </rPh>
    <phoneticPr fontId="2"/>
  </si>
  <si>
    <t>伸び率
〔ポイント〕
（Ｂ－Ａ）</t>
    <rPh sb="0" eb="1">
      <t>ノ</t>
    </rPh>
    <rPh sb="2" eb="3">
      <t>リツ</t>
    </rPh>
    <phoneticPr fontId="2"/>
  </si>
  <si>
    <t>認証取得率〔％〕
（Ｂ）</t>
    <rPh sb="0" eb="5">
      <t>ニンショウシュトクリツ</t>
    </rPh>
    <phoneticPr fontId="2"/>
  </si>
  <si>
    <t>経営面積
〔ha〕</t>
    <rPh sb="0" eb="2">
      <t>ケイエイ</t>
    </rPh>
    <rPh sb="2" eb="4">
      <t>メンセキ</t>
    </rPh>
    <phoneticPr fontId="2"/>
  </si>
  <si>
    <t>認証取得率〔％〕
（Ａ）</t>
    <rPh sb="0" eb="4">
      <t>ニンショウシュトク</t>
    </rPh>
    <rPh sb="4" eb="5">
      <t>リツ</t>
    </rPh>
    <phoneticPr fontId="2"/>
  </si>
  <si>
    <t>取得面積〔ha〕</t>
    <rPh sb="0" eb="2">
      <t>シュトク</t>
    </rPh>
    <rPh sb="2" eb="4">
      <t>メンセキ</t>
    </rPh>
    <phoneticPr fontId="2"/>
  </si>
  <si>
    <t>経営面積に占める
有機JAS認証取得率
（目標年度）</t>
    <phoneticPr fontId="2"/>
  </si>
  <si>
    <t>【実現性】事業導入による成果目標の
実現性について</t>
    <rPh sb="1" eb="3">
      <t>ジツゲン</t>
    </rPh>
    <rPh sb="3" eb="4">
      <t>セイ</t>
    </rPh>
    <phoneticPr fontId="2"/>
  </si>
  <si>
    <t>経営面積に占める有機JAS認証取得率（目標年度）
※目標年度における有機JAS認証取得率で評価</t>
    <rPh sb="19" eb="23">
      <t>モクヒョウネンド</t>
    </rPh>
    <rPh sb="27" eb="31">
      <t>モクヒョウネンド</t>
    </rPh>
    <rPh sb="35" eb="37">
      <t>ユウキ</t>
    </rPh>
    <rPh sb="40" eb="42">
      <t>ニンショウ</t>
    </rPh>
    <rPh sb="42" eb="45">
      <t>シュトクリツ</t>
    </rPh>
    <rPh sb="46" eb="48">
      <t>ヒョウカ</t>
    </rPh>
    <phoneticPr fontId="2"/>
  </si>
  <si>
    <t>【実現性】
事業導入による成果目標の実現性について</t>
    <phoneticPr fontId="2"/>
  </si>
  <si>
    <t>【先進性】
取組内容が地域に例をみない先進的かつモデル的な取組となっており、将来的な波及効果が期待できるか</t>
    <phoneticPr fontId="2"/>
  </si>
  <si>
    <t>面積〔ha〕</t>
    <rPh sb="0" eb="2">
      <t>メンセキ</t>
    </rPh>
    <phoneticPr fontId="2"/>
  </si>
  <si>
    <t>割合〔％〕</t>
    <rPh sb="0" eb="2">
      <t>ワリアイ</t>
    </rPh>
    <phoneticPr fontId="2"/>
  </si>
  <si>
    <t>伸び率〔ポイント〕</t>
    <rPh sb="0" eb="1">
      <t>ノ</t>
    </rPh>
    <rPh sb="2" eb="3">
      <t>リツ</t>
    </rPh>
    <phoneticPr fontId="2"/>
  </si>
  <si>
    <t>令和８年度 儲かる産地支援事業要望調書（有機枠）</t>
    <rPh sb="0" eb="2">
      <t>レイワ</t>
    </rPh>
    <rPh sb="3" eb="5">
      <t>ネンド</t>
    </rPh>
    <rPh sb="6" eb="7">
      <t>モウ</t>
    </rPh>
    <rPh sb="9" eb="11">
      <t>サンチ</t>
    </rPh>
    <rPh sb="11" eb="13">
      <t>シエン</t>
    </rPh>
    <rPh sb="13" eb="15">
      <t>ジギョウ</t>
    </rPh>
    <rPh sb="15" eb="17">
      <t>ヨウボウ</t>
    </rPh>
    <rPh sb="17" eb="19">
      <t>チョウショ</t>
    </rPh>
    <rPh sb="20" eb="22">
      <t>ユウキ</t>
    </rPh>
    <rPh sb="22" eb="23">
      <t>ワク</t>
    </rPh>
    <phoneticPr fontId="2"/>
  </si>
  <si>
    <t>例</t>
    <rPh sb="0" eb="1">
      <t>レイ</t>
    </rPh>
    <phoneticPr fontId="2"/>
  </si>
  <si>
    <t>不採択</t>
    <rPh sb="0" eb="1">
      <t>フ</t>
    </rPh>
    <rPh sb="1" eb="3">
      <t>サイタク</t>
    </rPh>
    <phoneticPr fontId="2"/>
  </si>
  <si>
    <t>有機農産物の県認証制度「いばらきオーガニック認証」の有無</t>
    <rPh sb="0" eb="5">
      <t>ユウキノウサンブツ</t>
    </rPh>
    <rPh sb="6" eb="7">
      <t>ケン</t>
    </rPh>
    <rPh sb="7" eb="11">
      <t>ニンショウセイド</t>
    </rPh>
    <rPh sb="22" eb="24">
      <t>ニンショウ</t>
    </rPh>
    <rPh sb="26" eb="28">
      <t>ウム</t>
    </rPh>
    <phoneticPr fontId="2"/>
  </si>
  <si>
    <r>
      <rPr>
        <sz val="11"/>
        <color rgb="FFFF0000"/>
        <rFont val="ＭＳ Ｐゴシック"/>
        <family val="3"/>
        <charset val="128"/>
      </rPr>
      <t>過年度における</t>
    </r>
    <r>
      <rPr>
        <sz val="11"/>
        <color theme="1"/>
        <rFont val="ＭＳ Ｐゴシック"/>
        <family val="3"/>
        <charset val="128"/>
      </rPr>
      <t>儲かる産地支援事業（有機枠：R4いばらきオーガニック生産拡大加速化事業も含む）
の事業活用</t>
    </r>
    <r>
      <rPr>
        <sz val="11"/>
        <color rgb="FFFF0000"/>
        <rFont val="ＭＳ Ｐゴシック"/>
        <family val="3"/>
        <charset val="128"/>
      </rPr>
      <t>回数</t>
    </r>
    <rPh sb="0" eb="3">
      <t>カネンド</t>
    </rPh>
    <rPh sb="7" eb="8">
      <t>モウ</t>
    </rPh>
    <rPh sb="10" eb="16">
      <t>サンチシエンジギョウ</t>
    </rPh>
    <rPh sb="17" eb="19">
      <t>ユウキ</t>
    </rPh>
    <rPh sb="19" eb="20">
      <t>ワク</t>
    </rPh>
    <rPh sb="33" eb="40">
      <t>セイサンカクダイカソクカ</t>
    </rPh>
    <rPh sb="40" eb="42">
      <t>ジギョウ</t>
    </rPh>
    <rPh sb="43" eb="44">
      <t>フク</t>
    </rPh>
    <rPh sb="48" eb="52">
      <t>ジギョウカツヨウ</t>
    </rPh>
    <rPh sb="52" eb="54">
      <t>カイスウ</t>
    </rPh>
    <phoneticPr fontId="2"/>
  </si>
  <si>
    <r>
      <rPr>
        <sz val="11"/>
        <rFont val="ＭＳ Ｐゴシック"/>
        <family val="3"/>
        <charset val="128"/>
      </rPr>
      <t>目標年度における
有機JAS認証
取得面積
（水稲、麦大豆、雑穀）</t>
    </r>
    <rPh sb="0" eb="4">
      <t>モクヒョウネンド</t>
    </rPh>
    <rPh sb="9" eb="11">
      <t>ユウキ</t>
    </rPh>
    <rPh sb="14" eb="16">
      <t>ニンショウ</t>
    </rPh>
    <rPh sb="17" eb="19">
      <t>シュトク</t>
    </rPh>
    <rPh sb="19" eb="21">
      <t>メンセキ</t>
    </rPh>
    <phoneticPr fontId="2"/>
  </si>
  <si>
    <r>
      <rPr>
        <sz val="11"/>
        <rFont val="ＭＳ Ｐゴシック"/>
        <family val="3"/>
        <charset val="128"/>
      </rPr>
      <t>目標年度における
有機JAS認証
取得面積
（いも類、野菜類等）</t>
    </r>
    <rPh sb="0" eb="4">
      <t>モクヒョウネンド</t>
    </rPh>
    <rPh sb="9" eb="11">
      <t>ユウキ</t>
    </rPh>
    <rPh sb="14" eb="16">
      <t>ニンショウ</t>
    </rPh>
    <rPh sb="17" eb="19">
      <t>シュトク</t>
    </rPh>
    <rPh sb="19" eb="21">
      <t>メンセキ</t>
    </rPh>
    <phoneticPr fontId="2"/>
  </si>
  <si>
    <t xml:space="preserve">
備考　※３
導入目的、政策目標、事業効果、事業背景、過去の事業活用実績（有機関係）等を記入。</t>
    <rPh sb="1" eb="2">
      <t>ビ</t>
    </rPh>
    <rPh sb="2" eb="3">
      <t>コウ</t>
    </rPh>
    <rPh sb="8" eb="10">
      <t>ドウニュウ</t>
    </rPh>
    <rPh sb="10" eb="12">
      <t>モクテキ</t>
    </rPh>
    <rPh sb="13" eb="15">
      <t>セイサク</t>
    </rPh>
    <rPh sb="15" eb="17">
      <t>モクヒョウ</t>
    </rPh>
    <rPh sb="18" eb="20">
      <t>ジギョウ</t>
    </rPh>
    <rPh sb="20" eb="22">
      <t>コウカ</t>
    </rPh>
    <rPh sb="23" eb="25">
      <t>ジギョウ</t>
    </rPh>
    <rPh sb="25" eb="27">
      <t>ハイケイ</t>
    </rPh>
    <rPh sb="28" eb="30">
      <t>カコ</t>
    </rPh>
    <rPh sb="31" eb="35">
      <t>ジギョウカツヨウ</t>
    </rPh>
    <rPh sb="35" eb="37">
      <t>ジッセキ</t>
    </rPh>
    <rPh sb="38" eb="40">
      <t>ユウキ</t>
    </rPh>
    <rPh sb="40" eb="42">
      <t>カンケイ</t>
    </rPh>
    <rPh sb="43" eb="44">
      <t>トウ</t>
    </rPh>
    <rPh sb="45" eb="47">
      <t>キニュウ</t>
    </rPh>
    <phoneticPr fontId="2"/>
  </si>
  <si>
    <t>いばらきオーガニック認証</t>
    <phoneticPr fontId="2"/>
  </si>
  <si>
    <t>過年度における儲かる産地支援事業
（有機枠：R4いばらきオーガニック生産拡大加速化事業も含む）
の事業活用回数</t>
    <rPh sb="0" eb="3">
      <t>カネンド</t>
    </rPh>
    <rPh sb="53" eb="55">
      <t>カイスウ</t>
    </rPh>
    <phoneticPr fontId="2"/>
  </si>
  <si>
    <t>回数</t>
    <rPh sb="0" eb="2">
      <t>カイスウ</t>
    </rPh>
    <phoneticPr fontId="2"/>
  </si>
  <si>
    <t>０回</t>
    <rPh sb="1" eb="2">
      <t>カイ</t>
    </rPh>
    <phoneticPr fontId="2"/>
  </si>
  <si>
    <t>１回</t>
    <rPh sb="1" eb="2">
      <t>カイ</t>
    </rPh>
    <phoneticPr fontId="2"/>
  </si>
  <si>
    <t>２回</t>
    <rPh sb="1" eb="2">
      <t>カイ</t>
    </rPh>
    <phoneticPr fontId="2"/>
  </si>
  <si>
    <t>３回以上</t>
    <rPh sb="1" eb="2">
      <t>カイ</t>
    </rPh>
    <rPh sb="2" eb="4">
      <t>イジョウ</t>
    </rPh>
    <phoneticPr fontId="2"/>
  </si>
  <si>
    <t>各農林事務所で評価・記入</t>
    <rPh sb="0" eb="1">
      <t>カク</t>
    </rPh>
    <rPh sb="1" eb="6">
      <t>ノウリンジムショ</t>
    </rPh>
    <rPh sb="7" eb="9">
      <t>ヒョウカ</t>
    </rPh>
    <rPh sb="10" eb="12">
      <t>キニュウ</t>
    </rPh>
    <phoneticPr fontId="2"/>
  </si>
  <si>
    <t>消費税
課税区分</t>
    <rPh sb="0" eb="3">
      <t>ショウヒゼイ</t>
    </rPh>
    <rPh sb="4" eb="8">
      <t>カゼイクブン</t>
    </rPh>
    <phoneticPr fontId="2"/>
  </si>
  <si>
    <t>１　課税事業者</t>
    <rPh sb="2" eb="4">
      <t>カゼイ</t>
    </rPh>
    <rPh sb="4" eb="7">
      <t>ジギョウシャ</t>
    </rPh>
    <phoneticPr fontId="2"/>
  </si>
  <si>
    <t>２　免税事業者</t>
    <rPh sb="2" eb="4">
      <t>メンゼイ</t>
    </rPh>
    <rPh sb="4" eb="7">
      <t>ジギョウシャ</t>
    </rPh>
    <phoneticPr fontId="2"/>
  </si>
  <si>
    <t>３　簡易課税事業者</t>
    <rPh sb="2" eb="4">
      <t>カンイ</t>
    </rPh>
    <rPh sb="4" eb="6">
      <t>カゼイ</t>
    </rPh>
    <rPh sb="6" eb="9">
      <t>ジギョウシャ</t>
    </rPh>
    <phoneticPr fontId="2"/>
  </si>
  <si>
    <t>別紙様式</t>
    <rPh sb="0" eb="4">
      <t>ベッシヨウシキ</t>
    </rPh>
    <phoneticPr fontId="2"/>
  </si>
  <si>
    <t>※１
消費税
課税区分</t>
    <rPh sb="3" eb="6">
      <t>ショウヒゼイ</t>
    </rPh>
    <rPh sb="7" eb="11">
      <t>カゼイクブン</t>
    </rPh>
    <phoneticPr fontId="2"/>
  </si>
  <si>
    <t>※２
目標年度における有機JAS認証取得面積</t>
    <rPh sb="3" eb="5">
      <t>モクヒョウ</t>
    </rPh>
    <rPh sb="5" eb="7">
      <t>ネンド</t>
    </rPh>
    <rPh sb="11" eb="13">
      <t>ユウキ</t>
    </rPh>
    <rPh sb="16" eb="18">
      <t>ニンショウ</t>
    </rPh>
    <rPh sb="18" eb="20">
      <t>シュトク</t>
    </rPh>
    <rPh sb="20" eb="22">
      <t>メンセキ</t>
    </rPh>
    <phoneticPr fontId="2"/>
  </si>
  <si>
    <r>
      <rPr>
        <sz val="11"/>
        <color rgb="FFFF0000"/>
        <rFont val="ＭＳ Ｐゴシック"/>
        <family val="3"/>
        <charset val="128"/>
      </rPr>
      <t>※３</t>
    </r>
    <r>
      <rPr>
        <sz val="11"/>
        <color theme="1"/>
        <rFont val="ＭＳ Ｐゴシック"/>
        <family val="3"/>
        <charset val="128"/>
      </rPr>
      <t xml:space="preserve">
現状から目標年度までの有機JAS認証取得率（面積）の伸び率</t>
    </r>
    <rPh sb="7" eb="11">
      <t>モクヒョウネンド</t>
    </rPh>
    <rPh sb="23" eb="24">
      <t>リツ</t>
    </rPh>
    <rPh sb="25" eb="27">
      <t>メンセキ</t>
    </rPh>
    <rPh sb="29" eb="30">
      <t>ノ</t>
    </rPh>
    <rPh sb="31" eb="32">
      <t>リツ</t>
    </rPh>
    <phoneticPr fontId="2"/>
  </si>
  <si>
    <t>※２　主となる経営面積を記載してください。栽培していない品目の欄には「該当なし」と記載してください。「水稲、麦大豆、雑穀」と「いも類、野菜類等」をともに栽培している場合には、主となる品目（点数が高くなる品目）の点数を摘要します。</t>
    <rPh sb="3" eb="4">
      <t>シュ</t>
    </rPh>
    <rPh sb="7" eb="11">
      <t>ケイエイメンセキ</t>
    </rPh>
    <rPh sb="12" eb="14">
      <t>キサイ</t>
    </rPh>
    <rPh sb="21" eb="23">
      <t>サイバイ</t>
    </rPh>
    <rPh sb="28" eb="30">
      <t>ヒンモク</t>
    </rPh>
    <rPh sb="31" eb="32">
      <t>ラン</t>
    </rPh>
    <rPh sb="35" eb="37">
      <t>ガイトウ</t>
    </rPh>
    <rPh sb="41" eb="43">
      <t>キサイ</t>
    </rPh>
    <rPh sb="51" eb="53">
      <t>スイトウ</t>
    </rPh>
    <rPh sb="54" eb="55">
      <t>ムギ</t>
    </rPh>
    <rPh sb="55" eb="57">
      <t>ダイズ</t>
    </rPh>
    <rPh sb="58" eb="60">
      <t>ザッコク</t>
    </rPh>
    <rPh sb="65" eb="66">
      <t>ルイ</t>
    </rPh>
    <rPh sb="67" eb="69">
      <t>ヤサイ</t>
    </rPh>
    <rPh sb="69" eb="70">
      <t>ルイ</t>
    </rPh>
    <rPh sb="70" eb="71">
      <t>ナド</t>
    </rPh>
    <rPh sb="76" eb="78">
      <t>サイバイ</t>
    </rPh>
    <rPh sb="82" eb="84">
      <t>バアイ</t>
    </rPh>
    <rPh sb="87" eb="88">
      <t>シュ</t>
    </rPh>
    <rPh sb="91" eb="93">
      <t>ヒンモク</t>
    </rPh>
    <rPh sb="94" eb="96">
      <t>テンスウ</t>
    </rPh>
    <rPh sb="97" eb="98">
      <t>タカ</t>
    </rPh>
    <rPh sb="101" eb="103">
      <t>ヒンモク</t>
    </rPh>
    <rPh sb="105" eb="107">
      <t>テンスウ</t>
    </rPh>
    <rPh sb="108" eb="110">
      <t>テキヨウ</t>
    </rPh>
    <phoneticPr fontId="2"/>
  </si>
  <si>
    <t>※３　過年度に儲かる産地支援事業（有機枠）あるいは令和４年度いばらきオーガニック生産拡大加速化事業を活用している場合は、過年度に実施した事業における有機JAS認証取得面積の目標値を現状値としてください。</t>
    <rPh sb="3" eb="6">
      <t>カネンド</t>
    </rPh>
    <rPh sb="7" eb="8">
      <t>モウ</t>
    </rPh>
    <rPh sb="10" eb="16">
      <t>サンチシエンジギョウ</t>
    </rPh>
    <rPh sb="17" eb="20">
      <t>ユウキワク</t>
    </rPh>
    <rPh sb="25" eb="27">
      <t>レイワ</t>
    </rPh>
    <rPh sb="28" eb="30">
      <t>ネンド</t>
    </rPh>
    <rPh sb="40" eb="49">
      <t>セイサンカクダイカソクカジギョウ</t>
    </rPh>
    <rPh sb="50" eb="52">
      <t>カツヨウ</t>
    </rPh>
    <rPh sb="56" eb="58">
      <t>バアイ</t>
    </rPh>
    <rPh sb="60" eb="63">
      <t>カネンド</t>
    </rPh>
    <rPh sb="64" eb="66">
      <t>ジッシ</t>
    </rPh>
    <rPh sb="68" eb="70">
      <t>ジギョウ</t>
    </rPh>
    <rPh sb="74" eb="76">
      <t>ユウキ</t>
    </rPh>
    <rPh sb="79" eb="81">
      <t>ニンショウ</t>
    </rPh>
    <rPh sb="81" eb="83">
      <t>シュトク</t>
    </rPh>
    <rPh sb="83" eb="85">
      <t>メンセキ</t>
    </rPh>
    <rPh sb="86" eb="89">
      <t>モクヒョウチ</t>
    </rPh>
    <rPh sb="90" eb="93">
      <t>ゲンジョウチ</t>
    </rPh>
    <phoneticPr fontId="2"/>
  </si>
  <si>
    <t>※４　備考欄には、導入目的、政策目標、事業効果及び事業背景など、過去の事業活用実績（有機関係）を記載してください。</t>
    <rPh sb="32" eb="34">
      <t>カコ</t>
    </rPh>
    <rPh sb="35" eb="39">
      <t>ジギョウカツヨウ</t>
    </rPh>
    <rPh sb="39" eb="41">
      <t>ジッセキ</t>
    </rPh>
    <rPh sb="42" eb="44">
      <t>ユウキ</t>
    </rPh>
    <rPh sb="44" eb="46">
      <t>カンケイ</t>
    </rPh>
    <phoneticPr fontId="2"/>
  </si>
  <si>
    <r>
      <rPr>
        <sz val="9"/>
        <color rgb="FFFF0000"/>
        <rFont val="ＭＳ ゴシック"/>
        <family val="3"/>
        <charset val="128"/>
      </rPr>
      <t>※１</t>
    </r>
    <r>
      <rPr>
        <sz val="9"/>
        <rFont val="ＭＳ ゴシック"/>
        <family val="3"/>
        <charset val="128"/>
      </rPr>
      <t xml:space="preserve">
補助額
〔千円〕</t>
    </r>
    <rPh sb="5" eb="6">
      <t>ガク</t>
    </rPh>
    <rPh sb="8" eb="10">
      <t>センエン</t>
    </rPh>
    <phoneticPr fontId="2"/>
  </si>
  <si>
    <r>
      <rPr>
        <sz val="9"/>
        <color rgb="FFFF0000"/>
        <rFont val="ＭＳ ゴシック"/>
        <family val="3"/>
        <charset val="128"/>
      </rPr>
      <t>※１</t>
    </r>
    <r>
      <rPr>
        <sz val="9"/>
        <rFont val="ＭＳ ゴシック"/>
        <family val="3"/>
        <charset val="128"/>
      </rPr>
      <t xml:space="preserve">
事業費
〔千円〕</t>
    </r>
    <rPh sb="8" eb="10">
      <t>センエン</t>
    </rPh>
    <phoneticPr fontId="2"/>
  </si>
  <si>
    <t>※１　要望額における事業費欄については、消費税課税区分を問わず”税込”で記載ください。補助金申請額欄については、消費税課税区分欄で「1　課税事業者」を選択した場合は”税抜”、「2　免税事業者」及び「3　簡易課税事業者」を選択した場合は”税込”又は”税抜”を確認の上、記載ください。</t>
    <rPh sb="121" eb="122">
      <t>マタ</t>
    </rPh>
    <rPh sb="124" eb="126">
      <t>ゼイヌキ</t>
    </rPh>
    <rPh sb="128" eb="130">
      <t>カクニン</t>
    </rPh>
    <rPh sb="131" eb="132">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</si>
</sst>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8"/>
      <name val="ＭＳ ゴシック"/>
      <family val="3"/>
      <charset val="128"/>
    </font>
    <font>
      <sz val="11"/>
      <name val="ＭＳ ゴシック"/>
      <family val="3"/>
      <charset val="128"/>
    </font>
    <font>
      <b/>
      <sz val="18"/>
      <name val="ＭＳ ゴシック"/>
      <family val="3"/>
      <charset val="128"/>
    </font>
    <font>
      <b/>
      <sz val="12"/>
      <name val="ＭＳ ゴシック"/>
      <family val="3"/>
      <charset val="128"/>
    </font>
    <font>
      <sz val="11"/>
      <color theme="1"/>
      <name val="ＭＳ Ｐゴシック"/>
      <family val="3"/>
      <charset val="128"/>
    </font>
    <font>
      <sz val="9"/>
      <color theme="1"/>
      <name val="ＭＳ ゴシック"/>
      <family val="3"/>
      <charset val="128"/>
    </font>
    <font>
      <sz val="9"/>
      <name val="ＭＳ Ｐゴシック"/>
      <family val="3"/>
      <charset val="128"/>
    </font>
    <font>
      <sz val="11"/>
      <color rgb="FFFF0000"/>
      <name val="ＭＳ Ｐゴシック"/>
      <family val="3"/>
      <charset val="128"/>
    </font>
    <font>
      <b/>
      <sz val="9"/>
      <color indexed="81"/>
      <name val="MS P ゴシック"/>
      <family val="3"/>
      <charset val="128"/>
    </font>
    <font>
      <b/>
      <sz val="11"/>
      <name val="ＭＳ Ｐゴシック"/>
      <family val="3"/>
      <charset val="128"/>
    </font>
    <font>
      <sz val="11"/>
      <name val="ＭＳ Ｐゴシック"/>
      <family val="3"/>
      <charset val="128"/>
      <scheme val="major"/>
    </font>
    <font>
      <sz val="9"/>
      <color indexed="81"/>
      <name val="MS P ゴシック"/>
      <family val="3"/>
      <charset val="128"/>
    </font>
    <font>
      <sz val="9"/>
      <color rgb="FFFF0000"/>
      <name val="ＭＳ ゴシック"/>
      <family val="3"/>
      <charset val="128"/>
    </font>
    <font>
      <sz val="10"/>
      <name val="ＭＳ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78">
    <xf numFmtId="0" fontId="0" fillId="0" borderId="0" xfId="0"/>
    <xf numFmtId="0" fontId="3" fillId="0" borderId="0" xfId="0" applyNumberFormat="1" applyFont="1" applyFill="1" applyAlignment="1">
      <alignment vertical="center" wrapText="1"/>
    </xf>
    <xf numFmtId="0" fontId="3" fillId="0" borderId="0" xfId="0" applyNumberFormat="1" applyFont="1" applyFill="1" applyAlignment="1">
      <alignment horizontal="center" vertical="center" wrapText="1"/>
    </xf>
    <xf numFmtId="38" fontId="3" fillId="0" borderId="0" xfId="1" applyFont="1" applyFill="1" applyAlignment="1">
      <alignment vertical="center" wrapText="1"/>
    </xf>
    <xf numFmtId="49"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shrinkToFi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3" fillId="0" borderId="0" xfId="0" applyNumberFormat="1" applyFont="1" applyFill="1" applyAlignment="1">
      <alignment vertical="center"/>
    </xf>
    <xf numFmtId="14" fontId="5" fillId="0" borderId="8" xfId="0" applyNumberFormat="1" applyFont="1" applyFill="1" applyBorder="1" applyAlignment="1">
      <alignment vertical="center" wrapText="1"/>
    </xf>
    <xf numFmtId="14" fontId="5" fillId="0" borderId="0" xfId="0" applyNumberFormat="1" applyFont="1" applyFill="1" applyBorder="1" applyAlignment="1">
      <alignment vertical="center" wrapText="1"/>
    </xf>
    <xf numFmtId="0" fontId="3" fillId="2" borderId="2" xfId="0" applyNumberFormat="1"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3" fillId="3" borderId="2" xfId="0" applyNumberFormat="1" applyFont="1" applyFill="1" applyBorder="1" applyAlignment="1">
      <alignment horizontal="left" vertical="center" wrapText="1"/>
    </xf>
    <xf numFmtId="0" fontId="3" fillId="4" borderId="2" xfId="0" applyNumberFormat="1" applyFont="1" applyFill="1" applyBorder="1" applyAlignment="1">
      <alignment horizontal="left" vertical="center" wrapText="1"/>
    </xf>
    <xf numFmtId="0" fontId="3" fillId="4" borderId="4"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0" fillId="0" borderId="0" xfId="0" applyAlignment="1">
      <alignment horizontal="center" vertical="center" wrapText="1"/>
    </xf>
    <xf numFmtId="0" fontId="3" fillId="2" borderId="6"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0" fontId="3" fillId="2" borderId="7" xfId="0" applyNumberFormat="1" applyFont="1" applyFill="1" applyBorder="1" applyAlignment="1">
      <alignment horizontal="left" vertical="center" wrapText="1"/>
    </xf>
    <xf numFmtId="0" fontId="3" fillId="4" borderId="7" xfId="0" applyNumberFormat="1"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3" fillId="3" borderId="10" xfId="0" applyNumberFormat="1" applyFont="1" applyFill="1" applyBorder="1" applyAlignment="1">
      <alignment horizontal="left" vertical="center" wrapText="1"/>
    </xf>
    <xf numFmtId="0" fontId="3" fillId="3" borderId="12" xfId="0" applyNumberFormat="1" applyFont="1" applyFill="1" applyBorder="1" applyAlignment="1">
      <alignment horizontal="left" vertical="center" wrapText="1"/>
    </xf>
    <xf numFmtId="38" fontId="3" fillId="0" borderId="2" xfId="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38" fontId="3" fillId="0" borderId="3" xfId="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13"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38" fontId="3" fillId="0" borderId="4" xfId="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38" fontId="3" fillId="0" borderId="5" xfId="1" applyFont="1" applyFill="1" applyBorder="1" applyAlignment="1">
      <alignment horizontal="left" vertical="center" wrapText="1"/>
    </xf>
    <xf numFmtId="0" fontId="3" fillId="2" borderId="5" xfId="1" applyNumberFormat="1" applyFont="1" applyFill="1" applyBorder="1" applyAlignment="1">
      <alignment horizontal="left" vertical="center" wrapText="1"/>
    </xf>
    <xf numFmtId="0" fontId="3" fillId="4" borderId="5" xfId="1" applyNumberFormat="1" applyFont="1" applyFill="1" applyBorder="1" applyAlignment="1">
      <alignment horizontal="left" vertical="center" wrapText="1"/>
    </xf>
    <xf numFmtId="38" fontId="3" fillId="0" borderId="6" xfId="1" applyFont="1" applyFill="1" applyBorder="1" applyAlignment="1">
      <alignment horizontal="left" vertical="center" wrapText="1"/>
    </xf>
    <xf numFmtId="0" fontId="3" fillId="2" borderId="6" xfId="1" applyNumberFormat="1" applyFont="1" applyFill="1" applyBorder="1" applyAlignment="1">
      <alignment horizontal="left" vertical="center" wrapText="1"/>
    </xf>
    <xf numFmtId="0" fontId="3" fillId="4" borderId="6" xfId="1" applyNumberFormat="1" applyFont="1" applyFill="1" applyBorder="1" applyAlignment="1">
      <alignment horizontal="left" vertical="center" wrapText="1"/>
    </xf>
    <xf numFmtId="0" fontId="3" fillId="0" borderId="7" xfId="0"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38" fontId="3" fillId="0" borderId="7" xfId="1" applyFont="1" applyFill="1" applyBorder="1" applyAlignment="1">
      <alignment horizontal="left" vertical="center" wrapText="1"/>
    </xf>
    <xf numFmtId="49" fontId="3" fillId="0" borderId="10" xfId="0" applyNumberFormat="1" applyFont="1" applyFill="1" applyBorder="1" applyAlignment="1">
      <alignment horizontal="left" vertical="center" wrapText="1"/>
    </xf>
    <xf numFmtId="0" fontId="3" fillId="2" borderId="7" xfId="1" applyNumberFormat="1" applyFont="1" applyFill="1" applyBorder="1" applyAlignment="1">
      <alignment horizontal="left" vertical="center" wrapText="1"/>
    </xf>
    <xf numFmtId="0" fontId="3" fillId="4" borderId="7" xfId="1" applyNumberFormat="1" applyFont="1" applyFill="1" applyBorder="1" applyAlignment="1">
      <alignment horizontal="left" vertical="center" wrapText="1"/>
    </xf>
    <xf numFmtId="0" fontId="3" fillId="0" borderId="10" xfId="0" applyNumberFormat="1" applyFont="1" applyFill="1" applyBorder="1" applyAlignment="1">
      <alignment horizontal="left" vertical="center" wrapText="1"/>
    </xf>
    <xf numFmtId="38" fontId="3" fillId="0" borderId="10" xfId="1" applyFont="1" applyFill="1" applyBorder="1" applyAlignment="1">
      <alignment horizontal="left" vertical="center" wrapText="1"/>
    </xf>
    <xf numFmtId="0" fontId="3" fillId="2" borderId="10" xfId="0" applyNumberFormat="1" applyFont="1" applyFill="1" applyBorder="1" applyAlignment="1">
      <alignment horizontal="left" vertical="center" wrapText="1"/>
    </xf>
    <xf numFmtId="0" fontId="3" fillId="4" borderId="10" xfId="0" applyNumberFormat="1" applyFont="1" applyFill="1" applyBorder="1" applyAlignment="1">
      <alignment horizontal="left" vertical="center" wrapText="1"/>
    </xf>
    <xf numFmtId="0" fontId="3" fillId="3" borderId="14"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3" borderId="15" xfId="0" applyNumberFormat="1" applyFont="1" applyFill="1" applyBorder="1" applyAlignment="1">
      <alignment horizontal="left" vertical="center" wrapText="1"/>
    </xf>
    <xf numFmtId="0" fontId="7" fillId="5" borderId="2" xfId="0" applyNumberFormat="1"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3" xfId="0" applyNumberFormat="1" applyFont="1" applyFill="1" applyBorder="1" applyAlignment="1">
      <alignment horizontal="left" vertical="center" wrapText="1"/>
    </xf>
    <xf numFmtId="0" fontId="7" fillId="5" borderId="3" xfId="1" applyNumberFormat="1" applyFont="1" applyFill="1" applyBorder="1" applyAlignment="1">
      <alignment horizontal="left" vertical="center" wrapText="1"/>
    </xf>
    <xf numFmtId="0" fontId="7" fillId="5" borderId="6" xfId="1" applyNumberFormat="1" applyFont="1" applyFill="1" applyBorder="1" applyAlignment="1">
      <alignment horizontal="left" vertical="center" wrapText="1"/>
    </xf>
    <xf numFmtId="0" fontId="7" fillId="5" borderId="7" xfId="1" applyNumberFormat="1" applyFont="1" applyFill="1" applyBorder="1" applyAlignment="1">
      <alignment horizontal="left" vertical="center" wrapText="1"/>
    </xf>
    <xf numFmtId="0" fontId="7" fillId="5" borderId="10" xfId="0" applyNumberFormat="1" applyFont="1" applyFill="1" applyBorder="1" applyAlignment="1">
      <alignment horizontal="left" vertical="center" wrapText="1"/>
    </xf>
    <xf numFmtId="0" fontId="3" fillId="6" borderId="10" xfId="0" applyNumberFormat="1" applyFont="1" applyFill="1" applyBorder="1" applyAlignment="1">
      <alignment horizontal="left" vertical="center" wrapText="1"/>
    </xf>
    <xf numFmtId="0" fontId="3" fillId="6" borderId="14" xfId="0" applyNumberFormat="1" applyFont="1" applyFill="1" applyBorder="1" applyAlignment="1">
      <alignment horizontal="left" vertical="center" wrapText="1"/>
    </xf>
    <xf numFmtId="0" fontId="3" fillId="6" borderId="5" xfId="0" applyNumberFormat="1" applyFont="1" applyFill="1" applyBorder="1" applyAlignment="1">
      <alignment horizontal="left" vertical="center" wrapText="1"/>
    </xf>
    <xf numFmtId="0" fontId="3" fillId="6" borderId="9" xfId="0" applyNumberFormat="1" applyFont="1" applyFill="1" applyBorder="1" applyAlignment="1">
      <alignment horizontal="left" vertical="center" wrapText="1"/>
    </xf>
    <xf numFmtId="0" fontId="3" fillId="6" borderId="3" xfId="0" applyNumberFormat="1" applyFont="1" applyFill="1" applyBorder="1" applyAlignment="1">
      <alignment horizontal="left" vertical="center" wrapText="1"/>
    </xf>
    <xf numFmtId="0" fontId="3" fillId="6" borderId="16" xfId="0" applyNumberFormat="1" applyFont="1" applyFill="1" applyBorder="1" applyAlignment="1">
      <alignment horizontal="left" vertical="center" wrapText="1"/>
    </xf>
    <xf numFmtId="0" fontId="7" fillId="5" borderId="4" xfId="1" applyNumberFormat="1" applyFont="1" applyFill="1" applyBorder="1" applyAlignment="1">
      <alignment horizontal="left" vertical="center" wrapText="1"/>
    </xf>
    <xf numFmtId="0" fontId="9" fillId="0" borderId="0" xfId="0" applyNumberFormat="1" applyFont="1" applyFill="1" applyAlignment="1">
      <alignment vertical="center"/>
    </xf>
    <xf numFmtId="0" fontId="3" fillId="3" borderId="7" xfId="0" applyNumberFormat="1" applyFont="1" applyFill="1" applyBorder="1" applyAlignment="1">
      <alignment horizontal="left" vertical="center" wrapText="1"/>
    </xf>
    <xf numFmtId="0" fontId="0" fillId="2" borderId="2" xfId="0"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3" fillId="2" borderId="10" xfId="0" applyNumberFormat="1" applyFont="1" applyFill="1" applyBorder="1" applyAlignment="1">
      <alignment horizontal="left" vertical="center" wrapText="1"/>
    </xf>
    <xf numFmtId="0" fontId="3" fillId="4" borderId="6"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0" fontId="3" fillId="4" borderId="9" xfId="0" applyNumberFormat="1" applyFont="1" applyFill="1" applyBorder="1" applyAlignment="1">
      <alignment horizontal="left" vertical="center" wrapText="1"/>
    </xf>
    <xf numFmtId="0" fontId="3" fillId="4" borderId="1" xfId="0" applyNumberFormat="1" applyFont="1" applyFill="1" applyBorder="1" applyAlignment="1">
      <alignment horizontal="left" vertical="center" wrapText="1"/>
    </xf>
    <xf numFmtId="0" fontId="4" fillId="0" borderId="0" xfId="0" applyNumberFormat="1" applyFont="1" applyFill="1" applyAlignment="1">
      <alignment vertical="center" wrapText="1"/>
    </xf>
    <xf numFmtId="0" fontId="0" fillId="0" borderId="1" xfId="0" applyBorder="1" applyAlignment="1">
      <alignment vertical="center"/>
    </xf>
    <xf numFmtId="38" fontId="9" fillId="0" borderId="2" xfId="1"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right" vertical="center"/>
    </xf>
    <xf numFmtId="0" fontId="8" fillId="0" borderId="0" xfId="0" applyFont="1" applyAlignment="1">
      <alignment horizontal="right" vertical="center"/>
    </xf>
    <xf numFmtId="0" fontId="0" fillId="0" borderId="1" xfId="0" applyBorder="1" applyAlignment="1">
      <alignment horizontal="right" vertical="center"/>
    </xf>
    <xf numFmtId="11" fontId="8" fillId="0" borderId="1" xfId="0" applyNumberFormat="1" applyFont="1" applyBorder="1" applyAlignment="1">
      <alignment horizontal="right" vertical="center"/>
    </xf>
    <xf numFmtId="0" fontId="8" fillId="0" borderId="1" xfId="0" applyFont="1" applyFill="1" applyBorder="1" applyAlignment="1">
      <alignment vertical="center"/>
    </xf>
    <xf numFmtId="0" fontId="0" fillId="0" borderId="1" xfId="0" applyBorder="1" applyAlignment="1">
      <alignment horizontal="center" vertical="center" wrapText="1"/>
    </xf>
    <xf numFmtId="0" fontId="6" fillId="0" borderId="0" xfId="0" applyNumberFormat="1" applyFont="1" applyFill="1" applyAlignment="1">
      <alignment vertical="center"/>
    </xf>
    <xf numFmtId="0" fontId="3" fillId="0" borderId="22" xfId="0" applyNumberFormat="1" applyFont="1" applyFill="1" applyBorder="1" applyAlignment="1">
      <alignment horizontal="left" vertical="center" wrapText="1"/>
    </xf>
    <xf numFmtId="0" fontId="0" fillId="0" borderId="0" xfId="0" applyFont="1" applyAlignment="1">
      <alignment horizontal="center" vertical="center" wrapText="1"/>
    </xf>
    <xf numFmtId="0" fontId="5" fillId="0" borderId="0" xfId="0" applyNumberFormat="1" applyFont="1" applyFill="1" applyAlignment="1">
      <alignment vertical="center" wrapText="1"/>
    </xf>
    <xf numFmtId="38" fontId="3" fillId="0" borderId="0" xfId="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xf>
    <xf numFmtId="0" fontId="16" fillId="0" borderId="0" xfId="0" applyNumberFormat="1" applyFont="1" applyFill="1" applyAlignment="1">
      <alignment vertical="center"/>
    </xf>
    <xf numFmtId="14" fontId="14" fillId="6" borderId="11" xfId="0" applyNumberFormat="1" applyFont="1" applyFill="1" applyBorder="1" applyAlignment="1">
      <alignment horizontal="center" vertical="center" wrapText="1"/>
    </xf>
    <xf numFmtId="14" fontId="14" fillId="6" borderId="20" xfId="0" applyNumberFormat="1" applyFont="1" applyFill="1" applyBorder="1" applyAlignment="1">
      <alignment horizontal="center" vertical="center" wrapText="1"/>
    </xf>
    <xf numFmtId="14" fontId="14" fillId="6" borderId="19" xfId="0" applyNumberFormat="1" applyFont="1" applyFill="1" applyBorder="1" applyAlignment="1">
      <alignment horizontal="center" vertical="center" wrapText="1"/>
    </xf>
    <xf numFmtId="0" fontId="5" fillId="0" borderId="8" xfId="0" applyNumberFormat="1"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7" xfId="0" applyFill="1" applyBorder="1" applyAlignment="1">
      <alignment horizontal="center" vertical="center" wrapText="1"/>
    </xf>
    <xf numFmtId="38" fontId="3" fillId="7" borderId="15" xfId="1" applyFont="1" applyFill="1" applyBorder="1" applyAlignment="1">
      <alignment horizontal="center" vertical="center" wrapText="1"/>
    </xf>
    <xf numFmtId="38" fontId="3" fillId="7" borderId="18" xfId="1" applyFont="1" applyFill="1" applyBorder="1" applyAlignment="1">
      <alignment horizontal="center" vertical="center" wrapText="1"/>
    </xf>
    <xf numFmtId="38" fontId="3" fillId="7" borderId="14" xfId="1" applyFont="1" applyFill="1" applyBorder="1" applyAlignment="1">
      <alignment horizontal="center" vertical="center" wrapText="1"/>
    </xf>
    <xf numFmtId="38" fontId="3" fillId="7" borderId="17" xfId="1"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0" fontId="3" fillId="7" borderId="5" xfId="0" applyNumberFormat="1" applyFont="1" applyFill="1" applyBorder="1" applyAlignment="1">
      <alignment horizontal="center" vertical="center" wrapText="1"/>
    </xf>
    <xf numFmtId="0" fontId="3" fillId="7" borderId="10" xfId="0" applyNumberFormat="1" applyFont="1" applyFill="1" applyBorder="1" applyAlignment="1">
      <alignment horizontal="center" vertical="center" wrapText="1"/>
    </xf>
    <xf numFmtId="38" fontId="3" fillId="7" borderId="2" xfId="1" applyFont="1" applyFill="1" applyBorder="1" applyAlignment="1">
      <alignment horizontal="center" vertical="center" wrapText="1"/>
    </xf>
    <xf numFmtId="38" fontId="3" fillId="7" borderId="10" xfId="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49" fontId="3" fillId="7" borderId="10" xfId="0" applyNumberFormat="1"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1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0" xfId="0" applyFont="1" applyFill="1" applyBorder="1" applyAlignment="1">
      <alignment horizontal="center" vertical="center"/>
    </xf>
    <xf numFmtId="0" fontId="16" fillId="7" borderId="2" xfId="0" applyNumberFormat="1" applyFont="1" applyFill="1" applyBorder="1" applyAlignment="1">
      <alignment horizontal="center" vertical="center" wrapText="1"/>
    </xf>
    <xf numFmtId="0" fontId="16" fillId="7" borderId="5" xfId="0" applyNumberFormat="1" applyFont="1" applyFill="1" applyBorder="1" applyAlignment="1">
      <alignment horizontal="center" vertical="center" wrapText="1"/>
    </xf>
    <xf numFmtId="0" fontId="16" fillId="7" borderId="10"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9" xfId="0" applyFill="1" applyBorder="1" applyAlignment="1">
      <alignment horizontal="center" vertical="center" wrapText="1"/>
    </xf>
    <xf numFmtId="0" fontId="17" fillId="0" borderId="2" xfId="0" applyNumberFormat="1" applyFont="1" applyFill="1" applyBorder="1" applyAlignment="1">
      <alignment vertical="center" wrapText="1"/>
    </xf>
    <xf numFmtId="0" fontId="17" fillId="0" borderId="5" xfId="0" applyNumberFormat="1" applyFont="1" applyFill="1" applyBorder="1" applyAlignment="1">
      <alignment vertical="center" wrapText="1"/>
    </xf>
    <xf numFmtId="0" fontId="17" fillId="0" borderId="10" xfId="0" applyNumberFormat="1" applyFont="1" applyFill="1" applyBorder="1" applyAlignment="1">
      <alignment vertical="center" wrapText="1"/>
    </xf>
    <xf numFmtId="0" fontId="0" fillId="6" borderId="2" xfId="0" applyFill="1" applyBorder="1" applyAlignment="1">
      <alignment horizontal="center" vertical="center"/>
    </xf>
    <xf numFmtId="0" fontId="0" fillId="6" borderId="10" xfId="0" applyFill="1" applyBorder="1" applyAlignment="1">
      <alignment horizontal="center" vertical="center"/>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0" xfId="0" applyFont="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
  <sheetViews>
    <sheetView tabSelected="1" view="pageBreakPreview" topLeftCell="B18" zoomScale="90" zoomScaleNormal="100" zoomScaleSheetLayoutView="90" workbookViewId="0">
      <selection activeCell="G24" sqref="G24"/>
    </sheetView>
  </sheetViews>
  <sheetFormatPr defaultColWidth="9" defaultRowHeight="30" customHeight="1"/>
  <cols>
    <col min="1" max="1" width="5.1796875" style="1" customWidth="1"/>
    <col min="2" max="2" width="11.7265625" style="1" customWidth="1"/>
    <col min="3" max="4" width="10.6328125" style="2" customWidth="1"/>
    <col min="5" max="5" width="16.90625" style="1" customWidth="1"/>
    <col min="6" max="7" width="9.26953125" style="3" customWidth="1"/>
    <col min="8" max="8" width="6" style="4" bestFit="1" customWidth="1"/>
    <col min="9" max="9" width="17.7265625" style="4" customWidth="1"/>
    <col min="10" max="11" width="10.90625" style="4" customWidth="1"/>
    <col min="12" max="12" width="9.08984375" style="1" customWidth="1"/>
    <col min="13" max="14" width="10.90625" style="1" customWidth="1"/>
    <col min="15" max="15" width="9.08984375" style="1" customWidth="1"/>
    <col min="16" max="19" width="10.1796875" style="1" customWidth="1"/>
    <col min="20" max="20" width="8.7265625" style="1" customWidth="1"/>
    <col min="21" max="21" width="11" style="1" customWidth="1"/>
    <col min="22" max="22" width="9.81640625" style="1" customWidth="1"/>
    <col min="23" max="24" width="8.453125" style="1" customWidth="1"/>
    <col min="25" max="26" width="9.453125" style="1" customWidth="1"/>
    <col min="27" max="27" width="11.6328125" style="1" customWidth="1"/>
    <col min="28" max="28" width="9" style="1" customWidth="1"/>
    <col min="29" max="29" width="12.90625" style="1" customWidth="1"/>
    <col min="30" max="30" width="8.54296875" style="1" customWidth="1"/>
    <col min="31" max="31" width="12.90625" style="1" customWidth="1"/>
    <col min="32" max="32" width="14.36328125" style="1" customWidth="1"/>
    <col min="33" max="33" width="20.6328125" style="1" customWidth="1"/>
    <col min="34" max="34" width="11.26953125" style="1" bestFit="1" customWidth="1"/>
    <col min="35" max="16384" width="9" style="1"/>
  </cols>
  <sheetData>
    <row r="1" spans="1:33" ht="30" customHeight="1">
      <c r="B1" s="105" t="s">
        <v>70</v>
      </c>
    </row>
    <row r="3" spans="1:33" ht="30" customHeight="1">
      <c r="B3" s="102" t="s">
        <v>50</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84"/>
    </row>
    <row r="4" spans="1:33" ht="30" customHeight="1">
      <c r="B4" s="114" t="s">
        <v>4</v>
      </c>
      <c r="C4" s="114"/>
      <c r="D4" s="114"/>
      <c r="E4" s="114"/>
      <c r="L4" s="13"/>
      <c r="M4" s="13"/>
      <c r="N4" s="13"/>
      <c r="O4" s="13"/>
      <c r="P4" s="13"/>
      <c r="Q4" s="13"/>
      <c r="R4" s="13"/>
      <c r="S4" s="13"/>
      <c r="T4" s="13"/>
      <c r="U4" s="13"/>
      <c r="V4" s="13"/>
      <c r="W4" s="13"/>
      <c r="X4" s="12"/>
      <c r="Y4" s="12"/>
      <c r="Z4" s="12"/>
      <c r="AA4" s="111" t="s">
        <v>65</v>
      </c>
      <c r="AB4" s="112"/>
      <c r="AC4" s="112"/>
      <c r="AD4" s="113"/>
      <c r="AE4" s="12"/>
      <c r="AF4" s="13"/>
      <c r="AG4" s="12"/>
    </row>
    <row r="5" spans="1:33" s="2" customFormat="1" ht="48" customHeight="1">
      <c r="B5" s="127" t="s">
        <v>1</v>
      </c>
      <c r="C5" s="127" t="s">
        <v>2</v>
      </c>
      <c r="D5" s="139" t="s">
        <v>71</v>
      </c>
      <c r="E5" s="123" t="s">
        <v>3</v>
      </c>
      <c r="F5" s="124"/>
      <c r="G5" s="132" t="s">
        <v>0</v>
      </c>
      <c r="H5" s="132" t="s">
        <v>27</v>
      </c>
      <c r="I5" s="132" t="s">
        <v>5</v>
      </c>
      <c r="J5" s="153" t="s">
        <v>72</v>
      </c>
      <c r="K5" s="154"/>
      <c r="L5" s="154"/>
      <c r="M5" s="154"/>
      <c r="N5" s="154"/>
      <c r="O5" s="155"/>
      <c r="P5" s="147" t="s">
        <v>44</v>
      </c>
      <c r="Q5" s="151"/>
      <c r="R5" s="151"/>
      <c r="S5" s="151"/>
      <c r="T5" s="148"/>
      <c r="U5" s="147" t="s">
        <v>73</v>
      </c>
      <c r="V5" s="148"/>
      <c r="W5" s="115" t="s">
        <v>53</v>
      </c>
      <c r="X5" s="116"/>
      <c r="Y5" s="169" t="s">
        <v>54</v>
      </c>
      <c r="Z5" s="170"/>
      <c r="AA5" s="119" t="s">
        <v>45</v>
      </c>
      <c r="AB5" s="120"/>
      <c r="AC5" s="119" t="s">
        <v>46</v>
      </c>
      <c r="AD5" s="120"/>
      <c r="AE5" s="166" t="s">
        <v>10</v>
      </c>
      <c r="AF5" s="161" t="s">
        <v>57</v>
      </c>
    </row>
    <row r="6" spans="1:33" s="2" customFormat="1" ht="48" customHeight="1">
      <c r="B6" s="128"/>
      <c r="C6" s="128"/>
      <c r="D6" s="140"/>
      <c r="E6" s="125"/>
      <c r="F6" s="126"/>
      <c r="G6" s="133"/>
      <c r="H6" s="133"/>
      <c r="I6" s="133"/>
      <c r="J6" s="158" t="s">
        <v>25</v>
      </c>
      <c r="K6" s="159"/>
      <c r="L6" s="160"/>
      <c r="M6" s="158" t="s">
        <v>26</v>
      </c>
      <c r="N6" s="159"/>
      <c r="O6" s="160"/>
      <c r="P6" s="149"/>
      <c r="Q6" s="152"/>
      <c r="R6" s="152"/>
      <c r="S6" s="152"/>
      <c r="T6" s="150"/>
      <c r="U6" s="149"/>
      <c r="V6" s="150"/>
      <c r="W6" s="117"/>
      <c r="X6" s="118"/>
      <c r="Y6" s="171"/>
      <c r="Z6" s="172"/>
      <c r="AA6" s="121"/>
      <c r="AB6" s="122"/>
      <c r="AC6" s="121"/>
      <c r="AD6" s="122"/>
      <c r="AE6" s="167"/>
      <c r="AF6" s="162"/>
    </row>
    <row r="7" spans="1:33" s="2" customFormat="1" ht="48" customHeight="1">
      <c r="B7" s="128"/>
      <c r="C7" s="128"/>
      <c r="D7" s="140"/>
      <c r="E7" s="130" t="s">
        <v>78</v>
      </c>
      <c r="F7" s="130" t="s">
        <v>77</v>
      </c>
      <c r="G7" s="133"/>
      <c r="H7" s="133"/>
      <c r="I7" s="133"/>
      <c r="J7" s="156" t="s">
        <v>41</v>
      </c>
      <c r="K7" s="157"/>
      <c r="L7" s="142" t="s">
        <v>6</v>
      </c>
      <c r="M7" s="156" t="s">
        <v>41</v>
      </c>
      <c r="N7" s="157"/>
      <c r="O7" s="142" t="s">
        <v>6</v>
      </c>
      <c r="P7" s="87" t="s">
        <v>39</v>
      </c>
      <c r="Q7" s="87" t="s">
        <v>40</v>
      </c>
      <c r="R7" s="87" t="s">
        <v>39</v>
      </c>
      <c r="S7" s="87" t="s">
        <v>38</v>
      </c>
      <c r="T7" s="146" t="s">
        <v>6</v>
      </c>
      <c r="U7" s="144" t="s">
        <v>37</v>
      </c>
      <c r="V7" s="146" t="s">
        <v>6</v>
      </c>
      <c r="W7" s="137" t="s">
        <v>7</v>
      </c>
      <c r="X7" s="137" t="s">
        <v>6</v>
      </c>
      <c r="Y7" s="137" t="s">
        <v>7</v>
      </c>
      <c r="Z7" s="137" t="s">
        <v>6</v>
      </c>
      <c r="AA7" s="164" t="s">
        <v>15</v>
      </c>
      <c r="AB7" s="164" t="s">
        <v>6</v>
      </c>
      <c r="AC7" s="164" t="s">
        <v>7</v>
      </c>
      <c r="AD7" s="164" t="s">
        <v>6</v>
      </c>
      <c r="AE7" s="167"/>
      <c r="AF7" s="162"/>
    </row>
    <row r="8" spans="1:33" s="2" customFormat="1" ht="12.75" customHeight="1">
      <c r="B8" s="129"/>
      <c r="C8" s="129"/>
      <c r="D8" s="141"/>
      <c r="E8" s="131"/>
      <c r="F8" s="131"/>
      <c r="G8" s="134"/>
      <c r="H8" s="134"/>
      <c r="I8" s="134"/>
      <c r="J8" s="76" t="s">
        <v>35</v>
      </c>
      <c r="K8" s="75" t="s">
        <v>36</v>
      </c>
      <c r="L8" s="143"/>
      <c r="M8" s="75" t="s">
        <v>35</v>
      </c>
      <c r="N8" s="75" t="s">
        <v>36</v>
      </c>
      <c r="O8" s="143"/>
      <c r="P8" s="135" t="s">
        <v>35</v>
      </c>
      <c r="Q8" s="136"/>
      <c r="R8" s="135" t="s">
        <v>36</v>
      </c>
      <c r="S8" s="136"/>
      <c r="T8" s="145"/>
      <c r="U8" s="145"/>
      <c r="V8" s="145"/>
      <c r="W8" s="138"/>
      <c r="X8" s="138"/>
      <c r="Y8" s="138"/>
      <c r="Z8" s="138"/>
      <c r="AA8" s="165"/>
      <c r="AB8" s="165"/>
      <c r="AC8" s="165"/>
      <c r="AD8" s="165"/>
      <c r="AE8" s="168"/>
      <c r="AF8" s="163"/>
    </row>
    <row r="9" spans="1:33" s="31" customFormat="1" ht="38.25" customHeight="1">
      <c r="A9" s="103" t="s">
        <v>51</v>
      </c>
      <c r="B9" s="6" t="s">
        <v>34</v>
      </c>
      <c r="C9" s="6" t="s">
        <v>33</v>
      </c>
      <c r="D9" s="6" t="s">
        <v>67</v>
      </c>
      <c r="E9" s="29">
        <v>4500</v>
      </c>
      <c r="F9" s="86">
        <v>2045</v>
      </c>
      <c r="G9" s="30" t="s">
        <v>28</v>
      </c>
      <c r="H9" s="30" t="s">
        <v>12</v>
      </c>
      <c r="I9" s="30" t="s">
        <v>11</v>
      </c>
      <c r="J9" s="81" t="s">
        <v>30</v>
      </c>
      <c r="K9" s="14" t="s">
        <v>30</v>
      </c>
      <c r="L9" s="14">
        <f>IFERROR(VLOOKUP(K9,点数付け用!$C$5:$D$11,2,TRUE),"")</f>
        <v>0</v>
      </c>
      <c r="M9" s="14">
        <v>0.5</v>
      </c>
      <c r="N9" s="14">
        <v>2</v>
      </c>
      <c r="O9" s="14">
        <f>IFERROR(VLOOKUP(N9,点数付け用!$F$5:$G$11,2,TRUE),"")</f>
        <v>2</v>
      </c>
      <c r="P9" s="17">
        <v>1</v>
      </c>
      <c r="Q9" s="82">
        <f>M9/P9*100</f>
        <v>50</v>
      </c>
      <c r="R9" s="17">
        <v>2</v>
      </c>
      <c r="S9" s="82">
        <f>N9/R9*100</f>
        <v>100</v>
      </c>
      <c r="T9" s="17">
        <f>IFERROR(VLOOKUP(S9,点数付け用!$I$5:$J$10,2,TRUE),"")</f>
        <v>10</v>
      </c>
      <c r="U9" s="17">
        <f>S9-Q9</f>
        <v>50</v>
      </c>
      <c r="V9" s="17">
        <f>IFERROR(VLOOKUP(U9,点数付け用!$L$5:$M$9,2,TRUE),"")</f>
        <v>7</v>
      </c>
      <c r="W9" s="16" t="s">
        <v>8</v>
      </c>
      <c r="X9" s="16">
        <f>IFERROR(VLOOKUP(W9,点数付け用!$O$5:$P$6,2,TRUE),"")</f>
        <v>3</v>
      </c>
      <c r="Y9" s="16" t="s">
        <v>61</v>
      </c>
      <c r="Z9" s="58">
        <f>IFERROR(VLOOKUP(Y9,点数付け用!$R$5:$S$8,2,),"")</f>
        <v>5</v>
      </c>
      <c r="AA9" s="69" t="s">
        <v>24</v>
      </c>
      <c r="AB9" s="69">
        <f>IFERROR(VLOOKUP(AA9,点数付け用!$U$5:$V$8,2,FALSE),"")</f>
        <v>1</v>
      </c>
      <c r="AC9" s="69" t="s">
        <v>22</v>
      </c>
      <c r="AD9" s="69">
        <f>IFERROR(VLOOKUP(AC9,点数付け用!$X$5:$Y$6,2,TRUE),"")</f>
        <v>3</v>
      </c>
      <c r="AE9" s="59">
        <f>SUM(L9,O9,T9,V9,X9,Z9,AB9,AD9)</f>
        <v>31</v>
      </c>
      <c r="AF9" s="6"/>
    </row>
    <row r="10" spans="1:33" s="36" customFormat="1" ht="38.25" customHeight="1">
      <c r="A10" s="37"/>
      <c r="B10" s="7"/>
      <c r="C10" s="7"/>
      <c r="D10" s="7"/>
      <c r="E10" s="32"/>
      <c r="F10" s="32"/>
      <c r="G10" s="33"/>
      <c r="H10" s="33"/>
      <c r="I10" s="33"/>
      <c r="J10" s="77"/>
      <c r="K10" s="34"/>
      <c r="L10" s="21" t="str">
        <f>IFERROR(VLOOKUP(K10,点数付け用!$C$5:$D$11,2,TRUE),"")</f>
        <v>不採択</v>
      </c>
      <c r="M10" s="19"/>
      <c r="N10" s="34"/>
      <c r="O10" s="21" t="str">
        <f>IFERROR(VLOOKUP(N10,点数付け用!$F$5:$G$11,2,TRUE),"")</f>
        <v>不採択</v>
      </c>
      <c r="P10" s="80"/>
      <c r="Q10" s="23"/>
      <c r="R10" s="35"/>
      <c r="S10" s="23"/>
      <c r="T10" s="23" t="str">
        <f>IFERROR(VLOOKUP(Q10,点数付け用!$I$5:$J$10,2,TRUE),"")</f>
        <v>不採択</v>
      </c>
      <c r="U10" s="35"/>
      <c r="V10" s="23" t="str">
        <f>IFERROR(VLOOKUP(U10,点数付け用!$L$5:$M$9,2,TRUE),"")</f>
        <v>不採択</v>
      </c>
      <c r="W10" s="26"/>
      <c r="X10" s="26" t="str">
        <f>IFERROR(VLOOKUP(W10,点数付け用!$O$5:$P$6,2,TRUE),"")</f>
        <v/>
      </c>
      <c r="Y10" s="26"/>
      <c r="Z10" s="26" t="str">
        <f>IFERROR(VLOOKUP(Y10,点数付け用!$R$5:$S$8,2,),"")</f>
        <v/>
      </c>
      <c r="AA10" s="68"/>
      <c r="AB10" s="70" t="str">
        <f>IFERROR(VLOOKUP(AA10,点数付け用!$U$5:$V$8,2,FALSE),"")</f>
        <v/>
      </c>
      <c r="AC10" s="68"/>
      <c r="AD10" s="70" t="str">
        <f>IFERROR(VLOOKUP(AC10,点数付け用!$X$5:$Y$6,2,TRUE),"")</f>
        <v/>
      </c>
      <c r="AE10" s="60"/>
      <c r="AF10" s="7"/>
    </row>
    <row r="11" spans="1:33" s="37" customFormat="1" ht="38.25" customHeight="1">
      <c r="B11" s="8"/>
      <c r="C11" s="9"/>
      <c r="D11" s="9"/>
      <c r="E11" s="32"/>
      <c r="F11" s="32"/>
      <c r="G11" s="33"/>
      <c r="H11" s="33"/>
      <c r="I11" s="33"/>
      <c r="J11" s="78"/>
      <c r="K11" s="15"/>
      <c r="L11" s="21" t="str">
        <f>IFERROR(VLOOKUP(K11,点数付け用!$C$5:$D$11,2,TRUE),"")</f>
        <v>不採択</v>
      </c>
      <c r="M11" s="19"/>
      <c r="N11" s="15"/>
      <c r="O11" s="19" t="str">
        <f>IFERROR(VLOOKUP(N11,点数付け用!$F$5:$G$11,2,TRUE),"")</f>
        <v>不採択</v>
      </c>
      <c r="P11" s="23"/>
      <c r="Q11" s="23"/>
      <c r="R11" s="22"/>
      <c r="S11" s="23"/>
      <c r="T11" s="22" t="str">
        <f>IFERROR(VLOOKUP(Q11,点数付け用!$I$5:$J$10,2,TRUE),"")</f>
        <v>不採択</v>
      </c>
      <c r="U11" s="18"/>
      <c r="V11" s="18" t="str">
        <f>IFERROR(VLOOKUP(U11,点数付け用!$L$5:$M$9,2,TRUE),"")</f>
        <v>不採択</v>
      </c>
      <c r="W11" s="28"/>
      <c r="X11" s="26" t="str">
        <f>IFERROR(VLOOKUP(W11,点数付け用!$O$5:$P$6,2,TRUE),"")</f>
        <v/>
      </c>
      <c r="Y11" s="26"/>
      <c r="Z11" s="26" t="str">
        <f>IFERROR(VLOOKUP(Y11,点数付け用!$R$5:$S$8,2,),"")</f>
        <v/>
      </c>
      <c r="AA11" s="70"/>
      <c r="AB11" s="70" t="str">
        <f>IFERROR(VLOOKUP(AA11,点数付け用!$U$5:$V$8,2,FALSE),"")</f>
        <v/>
      </c>
      <c r="AC11" s="71"/>
      <c r="AD11" s="70" t="str">
        <f>IFERROR(VLOOKUP(AC11,点数付け用!$X$5:$Y$6,2,TRUE),"")</f>
        <v/>
      </c>
      <c r="AE11" s="61"/>
      <c r="AF11" s="7"/>
    </row>
    <row r="12" spans="1:33" s="37" customFormat="1" ht="38.25" customHeight="1">
      <c r="B12" s="8"/>
      <c r="C12" s="7"/>
      <c r="D12" s="7"/>
      <c r="E12" s="32"/>
      <c r="F12" s="32"/>
      <c r="G12" s="33"/>
      <c r="H12" s="33"/>
      <c r="I12" s="33"/>
      <c r="J12" s="77"/>
      <c r="K12" s="34"/>
      <c r="L12" s="21" t="str">
        <f>IFERROR(VLOOKUP(K12,点数付け用!$C$5:$D$11,2,TRUE),"")</f>
        <v>不採択</v>
      </c>
      <c r="M12" s="19"/>
      <c r="N12" s="34"/>
      <c r="O12" s="19" t="str">
        <f>IFERROR(VLOOKUP(N12,点数付け用!$F$5:$G$11,2,TRUE),"")</f>
        <v>不採択</v>
      </c>
      <c r="P12" s="23"/>
      <c r="Q12" s="23"/>
      <c r="R12" s="35"/>
      <c r="S12" s="23"/>
      <c r="T12" s="23" t="str">
        <f>IFERROR(VLOOKUP(Q12,点数付け用!$I$5:$J$10,2,TRUE),"")</f>
        <v>不採択</v>
      </c>
      <c r="U12" s="35"/>
      <c r="V12" s="22" t="str">
        <f>IFERROR(VLOOKUP(U12,点数付け用!$L$5:$M$9,2,TRUE),"")</f>
        <v>不採択</v>
      </c>
      <c r="W12" s="28"/>
      <c r="X12" s="26" t="str">
        <f>IFERROR(VLOOKUP(W12,点数付け用!$O$5:$P$6,2,TRUE),"")</f>
        <v/>
      </c>
      <c r="Y12" s="26"/>
      <c r="Z12" s="26" t="str">
        <f>IFERROR(VLOOKUP(Y12,点数付け用!$R$5:$S$8,2,),"")</f>
        <v/>
      </c>
      <c r="AA12" s="70"/>
      <c r="AB12" s="70" t="str">
        <f>IFERROR(VLOOKUP(AA12,点数付け用!$U$5:$V$8,2,FALSE),"")</f>
        <v/>
      </c>
      <c r="AC12" s="70"/>
      <c r="AD12" s="71" t="str">
        <f>IFERROR(VLOOKUP(AC12,点数付け用!$X$5:$Y$6,2,TRUE),"")</f>
        <v/>
      </c>
      <c r="AE12" s="60"/>
      <c r="AF12" s="7"/>
    </row>
    <row r="13" spans="1:33" s="37" customFormat="1" ht="38.25" customHeight="1">
      <c r="B13" s="8"/>
      <c r="C13" s="8"/>
      <c r="D13" s="8"/>
      <c r="E13" s="38"/>
      <c r="F13" s="38"/>
      <c r="G13" s="39"/>
      <c r="H13" s="39"/>
      <c r="I13" s="39"/>
      <c r="J13" s="78"/>
      <c r="K13" s="15"/>
      <c r="L13" s="21" t="str">
        <f>IFERROR(VLOOKUP(K13,点数付け用!$C$5:$D$11,2,TRUE),"")</f>
        <v>不採択</v>
      </c>
      <c r="M13" s="19"/>
      <c r="N13" s="15"/>
      <c r="O13" s="19" t="str">
        <f>IFERROR(VLOOKUP(N13,点数付け用!$F$5:$G$11,2,TRUE),"")</f>
        <v>不採択</v>
      </c>
      <c r="P13" s="18"/>
      <c r="Q13" s="23"/>
      <c r="R13" s="35"/>
      <c r="S13" s="23"/>
      <c r="T13" s="22" t="str">
        <f>IFERROR(VLOOKUP(Q13,点数付け用!$I$5:$J$10,2,TRUE),"")</f>
        <v>不採択</v>
      </c>
      <c r="U13" s="18"/>
      <c r="V13" s="23" t="str">
        <f>IFERROR(VLOOKUP(U13,点数付け用!$L$5:$M$9,2,TRUE),"")</f>
        <v>不採択</v>
      </c>
      <c r="W13" s="26"/>
      <c r="X13" s="26" t="str">
        <f>IFERROR(VLOOKUP(W13,点数付け用!$O$5:$P$6,2,TRUE),"")</f>
        <v/>
      </c>
      <c r="Y13" s="26"/>
      <c r="Z13" s="26" t="str">
        <f>IFERROR(VLOOKUP(Y13,点数付け用!$R$5:$S$8,2,),"")</f>
        <v/>
      </c>
      <c r="AA13" s="70"/>
      <c r="AB13" s="70" t="str">
        <f>IFERROR(VLOOKUP(AA13,点数付け用!$U$5:$V$8,2,FALSE),"")</f>
        <v/>
      </c>
      <c r="AC13" s="70"/>
      <c r="AD13" s="71" t="str">
        <f>IFERROR(VLOOKUP(AC13,点数付け用!$X$5:$Y$6,2,TRUE),"")</f>
        <v/>
      </c>
      <c r="AE13" s="61"/>
      <c r="AF13" s="8"/>
    </row>
    <row r="14" spans="1:33" s="37" customFormat="1" ht="38.25" customHeight="1">
      <c r="B14" s="8"/>
      <c r="C14" s="9"/>
      <c r="D14" s="9"/>
      <c r="E14" s="38"/>
      <c r="F14" s="38"/>
      <c r="G14" s="39"/>
      <c r="H14" s="39"/>
      <c r="I14" s="39"/>
      <c r="J14" s="78"/>
      <c r="K14" s="15"/>
      <c r="L14" s="21" t="str">
        <f>IFERROR(VLOOKUP(K14,点数付け用!$C$5:$D$11,2,TRUE),"")</f>
        <v>不採択</v>
      </c>
      <c r="M14" s="19"/>
      <c r="N14" s="15"/>
      <c r="O14" s="19" t="str">
        <f>IFERROR(VLOOKUP(N14,点数付け用!$F$5:$G$11,2,TRUE),"")</f>
        <v>不採択</v>
      </c>
      <c r="P14" s="18"/>
      <c r="Q14" s="23"/>
      <c r="R14" s="35"/>
      <c r="S14" s="23"/>
      <c r="T14" s="23" t="str">
        <f>IFERROR(VLOOKUP(Q14,点数付け用!$I$5:$J$10,2,TRUE),"")</f>
        <v>不採択</v>
      </c>
      <c r="U14" s="18"/>
      <c r="V14" s="18" t="str">
        <f>IFERROR(VLOOKUP(U14,点数付け用!$L$5:$M$9,2,TRUE),"")</f>
        <v>不採択</v>
      </c>
      <c r="W14" s="26"/>
      <c r="X14" s="26" t="str">
        <f>IFERROR(VLOOKUP(W14,点数付け用!$O$5:$P$6,2,TRUE),"")</f>
        <v/>
      </c>
      <c r="Y14" s="26"/>
      <c r="Z14" s="26" t="str">
        <f>IFERROR(VLOOKUP(Y14,点数付け用!$R$5:$S$8,2,),"")</f>
        <v/>
      </c>
      <c r="AA14" s="70"/>
      <c r="AB14" s="70" t="str">
        <f>IFERROR(VLOOKUP(AA14,点数付け用!$U$5:$V$8,2,FALSE),"")</f>
        <v/>
      </c>
      <c r="AC14" s="70"/>
      <c r="AD14" s="71" t="str">
        <f>IFERROR(VLOOKUP(AC14,点数付け用!$X$5:$Y$6,2,TRUE),"")</f>
        <v/>
      </c>
      <c r="AE14" s="61"/>
      <c r="AF14" s="8"/>
    </row>
    <row r="15" spans="1:33" s="37" customFormat="1" ht="38.25" customHeight="1">
      <c r="B15" s="10"/>
      <c r="C15" s="7"/>
      <c r="D15" s="9"/>
      <c r="E15" s="40"/>
      <c r="F15" s="40"/>
      <c r="G15" s="39"/>
      <c r="H15" s="33"/>
      <c r="I15" s="33"/>
      <c r="J15" s="77"/>
      <c r="K15" s="41"/>
      <c r="L15" s="21" t="str">
        <f>IFERROR(VLOOKUP(K15,点数付け用!$C$5:$D$11,2,TRUE),"")</f>
        <v>不採択</v>
      </c>
      <c r="M15" s="19"/>
      <c r="N15" s="41"/>
      <c r="O15" s="19" t="str">
        <f>IFERROR(VLOOKUP(N15,点数付け用!$F$5:$G$11,2,TRUE),"")</f>
        <v>不採択</v>
      </c>
      <c r="P15" s="22"/>
      <c r="Q15" s="23"/>
      <c r="R15" s="35"/>
      <c r="S15" s="23"/>
      <c r="T15" s="22" t="str">
        <f>IFERROR(VLOOKUP(Q15,点数付け用!$I$5:$J$10,2,TRUE),"")</f>
        <v>不採択</v>
      </c>
      <c r="U15" s="42"/>
      <c r="V15" s="18" t="str">
        <f>IFERROR(VLOOKUP(U15,点数付け用!$L$5:$M$9,2,TRUE),"")</f>
        <v>不採択</v>
      </c>
      <c r="W15" s="28"/>
      <c r="X15" s="26" t="str">
        <f>IFERROR(VLOOKUP(W15,点数付け用!$O$5:$P$6,2,TRUE),"")</f>
        <v/>
      </c>
      <c r="Y15" s="26"/>
      <c r="Z15" s="26" t="str">
        <f>IFERROR(VLOOKUP(Y15,点数付け用!$R$5:$S$8,2,),"")</f>
        <v/>
      </c>
      <c r="AA15" s="70"/>
      <c r="AB15" s="70" t="str">
        <f>IFERROR(VLOOKUP(AA15,点数付け用!$U$5:$V$8,2,FALSE),"")</f>
        <v/>
      </c>
      <c r="AC15" s="70"/>
      <c r="AD15" s="70" t="str">
        <f>IFERROR(VLOOKUP(AC15,点数付け用!$X$5:$Y$6,2,TRUE),"")</f>
        <v/>
      </c>
      <c r="AE15" s="72"/>
      <c r="AF15" s="9"/>
    </row>
    <row r="16" spans="1:33" s="37" customFormat="1" ht="38.25" customHeight="1">
      <c r="B16" s="10"/>
      <c r="C16" s="10"/>
      <c r="D16" s="10"/>
      <c r="E16" s="43"/>
      <c r="F16" s="43"/>
      <c r="G16" s="39"/>
      <c r="H16" s="33"/>
      <c r="I16" s="33"/>
      <c r="J16" s="78"/>
      <c r="K16" s="44"/>
      <c r="L16" s="21" t="str">
        <f>IFERROR(VLOOKUP(K16,点数付け用!$C$5:$D$11,2,TRUE),"")</f>
        <v>不採択</v>
      </c>
      <c r="M16" s="21"/>
      <c r="N16" s="44"/>
      <c r="O16" s="19" t="str">
        <f>IFERROR(VLOOKUP(N16,点数付け用!$F$5:$G$11,2,TRUE),"")</f>
        <v>不採択</v>
      </c>
      <c r="P16" s="80"/>
      <c r="Q16" s="23"/>
      <c r="R16" s="35"/>
      <c r="S16" s="23"/>
      <c r="T16" s="23" t="str">
        <f>IFERROR(VLOOKUP(Q16,点数付け用!$I$5:$J$10,2,TRUE),"")</f>
        <v>不採択</v>
      </c>
      <c r="U16" s="45"/>
      <c r="V16" s="22" t="str">
        <f>IFERROR(VLOOKUP(U16,点数付け用!$L$5:$M$9,2,TRUE),"")</f>
        <v>不採択</v>
      </c>
      <c r="W16" s="28"/>
      <c r="X16" s="26" t="str">
        <f>IFERROR(VLOOKUP(W16,点数付け用!$O$5:$P$6,2,TRUE),"")</f>
        <v/>
      </c>
      <c r="Y16" s="26"/>
      <c r="Z16" s="26" t="str">
        <f>IFERROR(VLOOKUP(Y16,点数付け用!$R$5:$S$8,2,),"")</f>
        <v/>
      </c>
      <c r="AA16" s="70"/>
      <c r="AB16" s="70" t="str">
        <f>IFERROR(VLOOKUP(AA16,点数付け用!$U$5:$V$8,2,FALSE),"")</f>
        <v/>
      </c>
      <c r="AC16" s="70"/>
      <c r="AD16" s="70" t="str">
        <f>IFERROR(VLOOKUP(AC16,点数付け用!$X$5:$Y$6,2,TRUE),"")</f>
        <v/>
      </c>
      <c r="AE16" s="62"/>
      <c r="AF16" s="10"/>
    </row>
    <row r="17" spans="2:32" s="37" customFormat="1" ht="38.25" customHeight="1">
      <c r="B17" s="10"/>
      <c r="C17" s="10"/>
      <c r="D17" s="10"/>
      <c r="E17" s="43"/>
      <c r="F17" s="43"/>
      <c r="G17" s="39"/>
      <c r="H17" s="33"/>
      <c r="I17" s="33"/>
      <c r="J17" s="78"/>
      <c r="K17" s="44"/>
      <c r="L17" s="21" t="str">
        <f>IFERROR(VLOOKUP(K17,点数付け用!$C$5:$D$11,2,TRUE),"")</f>
        <v>不採択</v>
      </c>
      <c r="M17" s="21"/>
      <c r="N17" s="44"/>
      <c r="O17" s="19" t="str">
        <f>IFERROR(VLOOKUP(N17,点数付け用!$F$5:$G$11,2,TRUE),"")</f>
        <v>不採択</v>
      </c>
      <c r="P17" s="80"/>
      <c r="Q17" s="23"/>
      <c r="R17" s="35"/>
      <c r="S17" s="23"/>
      <c r="T17" s="22" t="str">
        <f>IFERROR(VLOOKUP(Q17,点数付け用!$I$5:$J$10,2,TRUE),"")</f>
        <v>不採択</v>
      </c>
      <c r="U17" s="45"/>
      <c r="V17" s="23" t="str">
        <f>IFERROR(VLOOKUP(U17,点数付け用!$L$5:$M$9,2,TRUE),"")</f>
        <v>不採択</v>
      </c>
      <c r="W17" s="26"/>
      <c r="X17" s="26" t="str">
        <f>IFERROR(VLOOKUP(W17,点数付け用!$O$5:$P$6,2,TRUE),"")</f>
        <v/>
      </c>
      <c r="Y17" s="26"/>
      <c r="Z17" s="26" t="str">
        <f>IFERROR(VLOOKUP(Y17,点数付け用!$R$5:$S$8,2,),"")</f>
        <v/>
      </c>
      <c r="AA17" s="70"/>
      <c r="AB17" s="70" t="str">
        <f>IFERROR(VLOOKUP(AA17,点数付け用!$U$5:$V$8,2,FALSE),"")</f>
        <v/>
      </c>
      <c r="AC17" s="70"/>
      <c r="AD17" s="70" t="str">
        <f>IFERROR(VLOOKUP(AC17,点数付け用!$X$5:$Y$6,2,TRUE),"")</f>
        <v/>
      </c>
      <c r="AE17" s="63"/>
      <c r="AF17" s="10"/>
    </row>
    <row r="18" spans="2:32" s="37" customFormat="1" ht="38.25" customHeight="1">
      <c r="B18" s="47"/>
      <c r="C18" s="46"/>
      <c r="D18" s="46"/>
      <c r="E18" s="48"/>
      <c r="F18" s="48"/>
      <c r="G18" s="49"/>
      <c r="H18" s="49"/>
      <c r="I18" s="49"/>
      <c r="J18" s="79"/>
      <c r="K18" s="50"/>
      <c r="L18" s="24" t="str">
        <f>IFERROR(VLOOKUP(K18,点数付け用!$C$5:$D$11,2,TRUE),"")</f>
        <v>不採択</v>
      </c>
      <c r="M18" s="24"/>
      <c r="N18" s="50"/>
      <c r="O18" s="24" t="str">
        <f>IFERROR(VLOOKUP(N18,点数付け用!$F$5:$G$11,2,TRUE),"")</f>
        <v>不採択</v>
      </c>
      <c r="P18" s="25"/>
      <c r="Q18" s="25"/>
      <c r="R18" s="51"/>
      <c r="S18" s="80"/>
      <c r="T18" s="25" t="str">
        <f>IFERROR(VLOOKUP(Q18,点数付け用!$I$5:$J$10,2,TRUE),"")</f>
        <v>不採択</v>
      </c>
      <c r="U18" s="51"/>
      <c r="V18" s="25" t="str">
        <f>IFERROR(VLOOKUP(U18,点数付け用!$L$5:$M$9,2,TRUE),"")</f>
        <v>不採択</v>
      </c>
      <c r="W18" s="27"/>
      <c r="X18" s="27" t="str">
        <f>IFERROR(VLOOKUP(W18,点数付け用!$O$5:$P$6,2,TRUE),"")</f>
        <v/>
      </c>
      <c r="Y18" s="74"/>
      <c r="Z18" s="74" t="str">
        <f>IFERROR(VLOOKUP(Y18,点数付け用!$R$5:$S$8,2,),"")</f>
        <v/>
      </c>
      <c r="AA18" s="66"/>
      <c r="AB18" s="66" t="str">
        <f>IFERROR(VLOOKUP(AA18,点数付け用!$U$5:$V$8,2,TRUE),"")</f>
        <v/>
      </c>
      <c r="AC18" s="66"/>
      <c r="AD18" s="67" t="str">
        <f>IFERROR(VLOOKUP(AC18,点数付け用!$X$5:$Y$6,2,TRUE),"")</f>
        <v/>
      </c>
      <c r="AE18" s="64"/>
      <c r="AF18" s="10"/>
    </row>
    <row r="19" spans="2:32" s="31" customFormat="1" ht="38.25" customHeight="1">
      <c r="B19" s="52" t="s">
        <v>29</v>
      </c>
      <c r="C19" s="52"/>
      <c r="D19" s="52"/>
      <c r="E19" s="53">
        <f>SUM(E9:E18)</f>
        <v>4500</v>
      </c>
      <c r="F19" s="53">
        <f>SUM(F9:F18)</f>
        <v>2045</v>
      </c>
      <c r="G19" s="49"/>
      <c r="H19" s="49"/>
      <c r="I19" s="49"/>
      <c r="J19" s="79"/>
      <c r="K19" s="54">
        <f>SUM(K9:K18)</f>
        <v>0</v>
      </c>
      <c r="L19" s="54">
        <f>SUM(L9:L18)</f>
        <v>0</v>
      </c>
      <c r="M19" s="54"/>
      <c r="N19" s="54">
        <f t="shared" ref="N19:O19" si="0">SUM(N9:N18)</f>
        <v>2</v>
      </c>
      <c r="O19" s="54">
        <f t="shared" si="0"/>
        <v>2</v>
      </c>
      <c r="P19" s="55"/>
      <c r="Q19" s="55"/>
      <c r="R19" s="55"/>
      <c r="S19" s="83"/>
      <c r="T19" s="55">
        <f t="shared" ref="T19" si="1">SUM(T9:T18)</f>
        <v>10</v>
      </c>
      <c r="U19" s="55"/>
      <c r="V19" s="55">
        <f>SUM(V9:V18)</f>
        <v>7</v>
      </c>
      <c r="W19" s="27"/>
      <c r="X19" s="27">
        <f>SUM(X9:X18)</f>
        <v>3</v>
      </c>
      <c r="Y19" s="56"/>
      <c r="Z19" s="56">
        <f>SUM(Z9:Z18)</f>
        <v>5</v>
      </c>
      <c r="AA19" s="66"/>
      <c r="AB19" s="66">
        <f>SUM(AB9:AB18)</f>
        <v>1</v>
      </c>
      <c r="AC19" s="66"/>
      <c r="AD19" s="67"/>
      <c r="AE19" s="65">
        <f>SUM(AE9:AE18)</f>
        <v>31</v>
      </c>
      <c r="AF19" s="57"/>
    </row>
    <row r="20" spans="2:32" s="31" customFormat="1" ht="26" customHeight="1">
      <c r="B20" s="109" t="s">
        <v>79</v>
      </c>
      <c r="C20" s="37"/>
      <c r="D20" s="37"/>
      <c r="E20" s="106"/>
      <c r="F20" s="106"/>
      <c r="G20" s="107"/>
      <c r="H20" s="107"/>
      <c r="I20" s="107"/>
      <c r="J20" s="107"/>
      <c r="K20" s="37"/>
      <c r="L20" s="37"/>
      <c r="M20" s="37"/>
      <c r="N20" s="37"/>
      <c r="O20" s="37"/>
      <c r="P20" s="37"/>
      <c r="Q20" s="37"/>
      <c r="R20" s="37"/>
      <c r="S20" s="37"/>
      <c r="T20" s="37"/>
      <c r="U20" s="37"/>
      <c r="V20" s="37"/>
      <c r="W20" s="37"/>
      <c r="X20" s="37"/>
      <c r="Y20" s="37"/>
      <c r="Z20" s="37"/>
      <c r="AA20" s="37"/>
      <c r="AB20" s="37"/>
      <c r="AC20" s="37"/>
      <c r="AD20" s="37"/>
      <c r="AE20" s="108"/>
      <c r="AF20" s="37"/>
    </row>
    <row r="21" spans="2:32" ht="25.5" customHeight="1">
      <c r="B21" s="73" t="s">
        <v>74</v>
      </c>
      <c r="C21" s="1"/>
      <c r="D21" s="1"/>
      <c r="E21" s="3"/>
      <c r="G21" s="4"/>
      <c r="H21" s="5"/>
      <c r="I21" s="5"/>
      <c r="J21" s="5"/>
      <c r="K21" s="5"/>
    </row>
    <row r="22" spans="2:32" ht="24" customHeight="1">
      <c r="B22" s="110" t="s">
        <v>75</v>
      </c>
      <c r="C22" s="1"/>
      <c r="D22" s="1"/>
      <c r="E22" s="3"/>
      <c r="G22" s="4"/>
      <c r="H22" s="5"/>
      <c r="I22" s="5"/>
      <c r="J22" s="5"/>
      <c r="K22" s="5"/>
    </row>
    <row r="23" spans="2:32" ht="27" customHeight="1">
      <c r="B23" s="11" t="s">
        <v>76</v>
      </c>
      <c r="C23" s="1"/>
      <c r="D23" s="1"/>
      <c r="E23" s="3"/>
      <c r="G23" s="4"/>
      <c r="H23" s="5"/>
      <c r="I23" s="5"/>
      <c r="J23" s="5"/>
      <c r="K23" s="5"/>
    </row>
    <row r="24" spans="2:32" ht="30" customHeight="1">
      <c r="B24" s="11"/>
    </row>
  </sheetData>
  <mergeCells count="39">
    <mergeCell ref="Z7:Z8"/>
    <mergeCell ref="AF5:AF8"/>
    <mergeCell ref="AA7:AA8"/>
    <mergeCell ref="AB7:AB8"/>
    <mergeCell ref="AC7:AC8"/>
    <mergeCell ref="AD7:AD8"/>
    <mergeCell ref="AE5:AE8"/>
    <mergeCell ref="Y5:Z6"/>
    <mergeCell ref="W7:W8"/>
    <mergeCell ref="X7:X8"/>
    <mergeCell ref="I5:I8"/>
    <mergeCell ref="L7:L8"/>
    <mergeCell ref="O7:O8"/>
    <mergeCell ref="U7:U8"/>
    <mergeCell ref="V7:V8"/>
    <mergeCell ref="U5:V6"/>
    <mergeCell ref="P5:T6"/>
    <mergeCell ref="J5:O5"/>
    <mergeCell ref="J7:K7"/>
    <mergeCell ref="M7:N7"/>
    <mergeCell ref="J6:L6"/>
    <mergeCell ref="M6:O6"/>
    <mergeCell ref="T7:T8"/>
    <mergeCell ref="AA4:AD4"/>
    <mergeCell ref="B4:E4"/>
    <mergeCell ref="W5:X6"/>
    <mergeCell ref="AA5:AB6"/>
    <mergeCell ref="AC5:AD6"/>
    <mergeCell ref="E5:F6"/>
    <mergeCell ref="B5:B8"/>
    <mergeCell ref="C5:C8"/>
    <mergeCell ref="E7:E8"/>
    <mergeCell ref="F7:F8"/>
    <mergeCell ref="G5:G8"/>
    <mergeCell ref="H5:H8"/>
    <mergeCell ref="P8:Q8"/>
    <mergeCell ref="R8:S8"/>
    <mergeCell ref="Y7:Y8"/>
    <mergeCell ref="D5:D8"/>
  </mergeCells>
  <phoneticPr fontId="2"/>
  <dataValidations count="3">
    <dataValidation type="list" allowBlank="1" showInputMessage="1" showErrorMessage="1" sqref="W9:W18" xr:uid="{00000000-0002-0000-0000-000000000000}">
      <formula1>"有,無"</formula1>
    </dataValidation>
    <dataValidation type="list" allowBlank="1" showInputMessage="1" showErrorMessage="1" sqref="AA9:AA18" xr:uid="{00000000-0002-0000-0000-000001000000}">
      <formula1>"実現性が低い,実現性がやや低い,実現性が高い,実現性が大いに高い"</formula1>
    </dataValidation>
    <dataValidation type="list" allowBlank="1" showInputMessage="1" showErrorMessage="1" sqref="AC9:AC18" xr:uid="{00000000-0002-0000-0000-000002000000}">
      <formula1>"波及効果が期待できない,波及効果が期待できる"</formula1>
    </dataValidation>
  </dataValidations>
  <printOptions verticalCentered="1"/>
  <pageMargins left="0.70866141732283472" right="0.70866141732283472" top="0.74803149606299213" bottom="0.74803149606299213" header="0.31496062992125984" footer="0.31496062992125984"/>
  <pageSetup paperSize="8" scale="59" fitToHeight="0"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点数付け用!$R$5:$R$8</xm:f>
          </x14:formula1>
          <xm:sqref>Y9:Y18</xm:sqref>
        </x14:dataValidation>
        <x14:dataValidation type="list" allowBlank="1" showInputMessage="1" showErrorMessage="1" xr:uid="{47B6C6CA-CC1C-408E-A2A1-F8603EDC5138}">
          <x14:formula1>
            <xm:f>点数付け用!$A$4:$A$6</xm:f>
          </x14:formula1>
          <xm:sqref>D9:D18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2"/>
  <sheetViews>
    <sheetView workbookViewId="0">
      <selection activeCell="S6" sqref="S6"/>
    </sheetView>
  </sheetViews>
  <sheetFormatPr defaultColWidth="7.26953125" defaultRowHeight="13"/>
  <cols>
    <col min="1" max="1" width="18.54296875" customWidth="1"/>
    <col min="2" max="2" width="2.453125" customWidth="1"/>
    <col min="3" max="4" width="8.54296875" customWidth="1"/>
    <col min="5" max="5" width="2.453125" customWidth="1"/>
    <col min="6" max="7" width="9.08984375" customWidth="1"/>
    <col min="8" max="8" width="2.453125" customWidth="1"/>
    <col min="9" max="10" width="13" customWidth="1"/>
    <col min="11" max="11" width="2.453125" customWidth="1"/>
    <col min="12" max="12" width="16" bestFit="1" customWidth="1"/>
    <col min="13" max="13" width="12.7265625" customWidth="1"/>
    <col min="14" max="14" width="2.453125" customWidth="1"/>
    <col min="17" max="17" width="2.453125" customWidth="1"/>
    <col min="18" max="18" width="8" customWidth="1"/>
    <col min="20" max="20" width="2.453125" customWidth="1"/>
    <col min="21" max="21" width="20.7265625" customWidth="1"/>
    <col min="22" max="22" width="13.453125" customWidth="1"/>
    <col min="23" max="23" width="2.453125" customWidth="1"/>
    <col min="24" max="24" width="22.6328125" customWidth="1"/>
    <col min="25" max="25" width="13.453125" customWidth="1"/>
  </cols>
  <sheetData>
    <row r="1" spans="1:25" s="90" customFormat="1"/>
    <row r="2" spans="1:25" s="90" customFormat="1"/>
    <row r="3" spans="1:25" s="20" customFormat="1" ht="92" customHeight="1">
      <c r="A3" s="101" t="s">
        <v>66</v>
      </c>
      <c r="C3" s="176" t="s">
        <v>55</v>
      </c>
      <c r="D3" s="176"/>
      <c r="E3" s="104"/>
      <c r="F3" s="176" t="s">
        <v>56</v>
      </c>
      <c r="G3" s="176"/>
      <c r="I3" s="177" t="s">
        <v>42</v>
      </c>
      <c r="J3" s="177"/>
      <c r="K3" s="88"/>
      <c r="L3" s="177" t="s">
        <v>13</v>
      </c>
      <c r="M3" s="177"/>
      <c r="O3" s="174" t="s">
        <v>58</v>
      </c>
      <c r="P3" s="174"/>
      <c r="R3" s="175" t="s">
        <v>59</v>
      </c>
      <c r="S3" s="175"/>
      <c r="U3" s="174" t="s">
        <v>43</v>
      </c>
      <c r="V3" s="174"/>
      <c r="X3" s="174" t="s">
        <v>20</v>
      </c>
      <c r="Y3" s="174"/>
    </row>
    <row r="4" spans="1:25" s="92" customFormat="1">
      <c r="A4" s="85" t="s">
        <v>67</v>
      </c>
      <c r="C4" s="91" t="s">
        <v>47</v>
      </c>
      <c r="D4" s="91" t="s">
        <v>6</v>
      </c>
      <c r="F4" s="91" t="s">
        <v>47</v>
      </c>
      <c r="G4" s="91" t="s">
        <v>6</v>
      </c>
      <c r="I4" s="93" t="s">
        <v>48</v>
      </c>
      <c r="J4" s="93" t="s">
        <v>6</v>
      </c>
      <c r="K4" s="94"/>
      <c r="L4" s="93" t="s">
        <v>49</v>
      </c>
      <c r="M4" s="93" t="s">
        <v>6</v>
      </c>
      <c r="O4" s="91" t="s">
        <v>7</v>
      </c>
      <c r="P4" s="91" t="s">
        <v>6</v>
      </c>
      <c r="R4" s="91" t="s">
        <v>60</v>
      </c>
      <c r="S4" s="91" t="s">
        <v>6</v>
      </c>
      <c r="U4" s="91" t="s">
        <v>15</v>
      </c>
      <c r="V4" s="91" t="s">
        <v>6</v>
      </c>
      <c r="X4" s="91" t="s">
        <v>14</v>
      </c>
      <c r="Y4" s="91" t="s">
        <v>6</v>
      </c>
    </row>
    <row r="5" spans="1:25" s="90" customFormat="1">
      <c r="A5" s="85" t="s">
        <v>68</v>
      </c>
      <c r="C5" s="95">
        <v>0</v>
      </c>
      <c r="D5" s="96" t="s">
        <v>52</v>
      </c>
      <c r="E5" s="97"/>
      <c r="F5" s="96">
        <v>0</v>
      </c>
      <c r="G5" s="96" t="s">
        <v>52</v>
      </c>
      <c r="H5" s="97"/>
      <c r="I5" s="96">
        <v>0</v>
      </c>
      <c r="J5" s="96" t="s">
        <v>52</v>
      </c>
      <c r="K5" s="89"/>
      <c r="L5" s="95">
        <v>0</v>
      </c>
      <c r="M5" s="96" t="s">
        <v>52</v>
      </c>
      <c r="O5" s="85" t="s">
        <v>8</v>
      </c>
      <c r="P5" s="85">
        <v>3</v>
      </c>
      <c r="R5" s="85" t="s">
        <v>61</v>
      </c>
      <c r="S5" s="85">
        <v>5</v>
      </c>
      <c r="U5" s="85" t="s">
        <v>16</v>
      </c>
      <c r="V5" s="96" t="s">
        <v>52</v>
      </c>
      <c r="X5" s="85" t="s">
        <v>21</v>
      </c>
      <c r="Y5" s="96" t="s">
        <v>52</v>
      </c>
    </row>
    <row r="6" spans="1:25" s="90" customFormat="1">
      <c r="A6" s="85" t="s">
        <v>69</v>
      </c>
      <c r="C6" s="95">
        <v>0.3</v>
      </c>
      <c r="D6" s="95">
        <v>1</v>
      </c>
      <c r="E6" s="89"/>
      <c r="F6" s="95">
        <v>0.3</v>
      </c>
      <c r="G6" s="95">
        <v>1</v>
      </c>
      <c r="H6" s="89"/>
      <c r="I6" s="99">
        <v>1E-4</v>
      </c>
      <c r="J6" s="96">
        <v>1</v>
      </c>
      <c r="K6" s="89"/>
      <c r="L6" s="95">
        <v>5</v>
      </c>
      <c r="M6" s="95">
        <v>0</v>
      </c>
      <c r="O6" s="85" t="s">
        <v>9</v>
      </c>
      <c r="P6" s="85">
        <v>0</v>
      </c>
      <c r="R6" s="85" t="s">
        <v>62</v>
      </c>
      <c r="S6" s="98">
        <v>0</v>
      </c>
      <c r="U6" s="85" t="s">
        <v>17</v>
      </c>
      <c r="V6" s="85">
        <v>0</v>
      </c>
      <c r="X6" s="85" t="s">
        <v>23</v>
      </c>
      <c r="Y6" s="85">
        <v>3</v>
      </c>
    </row>
    <row r="7" spans="1:25" s="90" customFormat="1">
      <c r="C7" s="95">
        <v>1</v>
      </c>
      <c r="D7" s="95">
        <v>2</v>
      </c>
      <c r="E7" s="89"/>
      <c r="F7" s="95">
        <v>1</v>
      </c>
      <c r="G7" s="95">
        <v>2</v>
      </c>
      <c r="H7" s="89"/>
      <c r="I7" s="95">
        <v>30</v>
      </c>
      <c r="J7" s="95">
        <v>2</v>
      </c>
      <c r="K7" s="89"/>
      <c r="L7" s="95">
        <v>10</v>
      </c>
      <c r="M7" s="95">
        <v>3</v>
      </c>
      <c r="R7" s="85" t="s">
        <v>63</v>
      </c>
      <c r="S7" s="85">
        <v>-5</v>
      </c>
      <c r="U7" s="85" t="s">
        <v>18</v>
      </c>
      <c r="V7" s="85">
        <v>1</v>
      </c>
    </row>
    <row r="8" spans="1:25" s="90" customFormat="1">
      <c r="C8" s="95">
        <v>5</v>
      </c>
      <c r="D8" s="95">
        <v>3</v>
      </c>
      <c r="E8" s="89"/>
      <c r="F8" s="95">
        <v>3</v>
      </c>
      <c r="G8" s="95">
        <v>3</v>
      </c>
      <c r="H8" s="89"/>
      <c r="I8" s="95">
        <v>50</v>
      </c>
      <c r="J8" s="95">
        <v>5</v>
      </c>
      <c r="K8" s="89"/>
      <c r="L8" s="95">
        <v>20</v>
      </c>
      <c r="M8" s="95">
        <v>5</v>
      </c>
      <c r="R8" s="85" t="s">
        <v>64</v>
      </c>
      <c r="S8" s="98">
        <v>-10</v>
      </c>
      <c r="U8" s="85" t="s">
        <v>19</v>
      </c>
      <c r="V8" s="85">
        <v>3</v>
      </c>
    </row>
    <row r="9" spans="1:25" s="90" customFormat="1">
      <c r="C9" s="95">
        <v>7</v>
      </c>
      <c r="D9" s="95">
        <v>5</v>
      </c>
      <c r="E9" s="89"/>
      <c r="F9" s="95">
        <v>5</v>
      </c>
      <c r="G9" s="95">
        <v>5</v>
      </c>
      <c r="H9" s="89"/>
      <c r="I9" s="95">
        <v>70</v>
      </c>
      <c r="J9" s="95">
        <v>7</v>
      </c>
      <c r="K9" s="89"/>
      <c r="L9" s="95">
        <v>30</v>
      </c>
      <c r="M9" s="95">
        <v>7</v>
      </c>
    </row>
    <row r="10" spans="1:25" s="90" customFormat="1">
      <c r="C10" s="95">
        <v>10</v>
      </c>
      <c r="D10" s="95">
        <v>7</v>
      </c>
      <c r="E10" s="89"/>
      <c r="F10" s="95" t="s">
        <v>30</v>
      </c>
      <c r="G10" s="95">
        <v>0</v>
      </c>
      <c r="H10" s="89"/>
      <c r="I10" s="95">
        <v>100</v>
      </c>
      <c r="J10" s="95">
        <v>10</v>
      </c>
      <c r="K10" s="89"/>
      <c r="L10" s="89"/>
      <c r="M10" s="89"/>
    </row>
    <row r="11" spans="1:25" s="90" customFormat="1">
      <c r="C11" s="95" t="s">
        <v>30</v>
      </c>
      <c r="D11" s="100">
        <v>0</v>
      </c>
      <c r="E11" s="89"/>
      <c r="F11" s="89"/>
      <c r="G11" s="89"/>
      <c r="H11" s="89"/>
      <c r="I11" s="89"/>
      <c r="J11" s="89"/>
      <c r="K11" s="89"/>
      <c r="L11" s="89"/>
      <c r="M11" s="89"/>
    </row>
    <row r="12" spans="1:25" s="90" customFormat="1" ht="55" customHeight="1">
      <c r="C12" s="89"/>
      <c r="D12" s="89"/>
      <c r="E12" s="89"/>
      <c r="F12" s="89"/>
      <c r="G12" s="89"/>
      <c r="H12" s="89"/>
      <c r="I12" s="173" t="s">
        <v>31</v>
      </c>
      <c r="J12" s="173"/>
      <c r="K12" s="89"/>
      <c r="L12" s="173" t="s">
        <v>32</v>
      </c>
      <c r="M12" s="173"/>
    </row>
  </sheetData>
  <mergeCells count="10">
    <mergeCell ref="C3:D3"/>
    <mergeCell ref="F3:G3"/>
    <mergeCell ref="I3:J3"/>
    <mergeCell ref="L3:M3"/>
    <mergeCell ref="O3:P3"/>
    <mergeCell ref="I12:J12"/>
    <mergeCell ref="L12:M12"/>
    <mergeCell ref="U3:V3"/>
    <mergeCell ref="X3:Y3"/>
    <mergeCell ref="R3:S3"/>
  </mergeCells>
  <phoneticPr fontId="2"/>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R8儲かる産地支援(有機枠)</vt:lpstr>
      <vt:lpstr>点数付け用</vt:lpstr>
      <vt:lpstr>'R8儲かる産地支援(有機枠)'!Print_Area</vt:lpstr>
      <vt:lpstr>'R8儲かる産地支援(有機枠)'!Print_Titles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茨城県農林水産部園芸流通課</dc:creator>
  <cp:lastModifiedBy>薗部　彰</cp:lastModifiedBy>
  <cp:lastPrinted>2026-06-03T09:17:06Z</cp:lastPrinted>
  <dcterms:created xsi:type="dcterms:W3CDTF">2002-05-27T09:57:48Z</dcterms:created>
  <dcterms:modified xsi:type="dcterms:W3CDTF">2026-06-03T09:54:34Z</dcterms:modified>
</cp:coreProperties>
</file>